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F:\registers\"/>
    </mc:Choice>
  </mc:AlternateContent>
  <bookViews>
    <workbookView xWindow="0" yWindow="30" windowWidth="19140" windowHeight="7155"/>
  </bookViews>
  <sheets>
    <sheet name="pam 5" sheetId="1" r:id="rId1"/>
  </sheets>
  <calcPr calcId="152511"/>
</workbook>
</file>

<file path=xl/calcChain.xml><?xml version="1.0" encoding="utf-8"?>
<calcChain xmlns="http://schemas.openxmlformats.org/spreadsheetml/2006/main">
  <c r="G1052" i="1" l="1"/>
  <c r="G1053" i="1"/>
  <c r="G2214" i="1" l="1"/>
  <c r="G2213" i="1"/>
  <c r="G2220" i="1"/>
  <c r="G2212" i="1"/>
  <c r="G2203" i="1"/>
  <c r="G2197" i="1"/>
  <c r="G2196" i="1"/>
  <c r="G2188" i="1"/>
  <c r="G2173" i="1"/>
  <c r="G2172" i="1"/>
  <c r="G2157" i="1"/>
  <c r="G2149" i="1"/>
  <c r="G2165" i="1"/>
  <c r="G2148" i="1"/>
  <c r="AW233" i="1"/>
  <c r="BF219" i="1"/>
  <c r="G2086" i="1"/>
  <c r="E2078" i="1"/>
  <c r="G2072" i="1"/>
  <c r="G2065" i="1"/>
  <c r="G2071" i="1"/>
  <c r="G2064" i="1"/>
  <c r="G2057" i="1"/>
  <c r="G2011" i="1"/>
  <c r="G2025" i="1"/>
  <c r="G2010" i="1"/>
  <c r="G1993" i="1"/>
  <c r="G1932" i="1"/>
  <c r="G1922" i="1"/>
  <c r="G1858" i="1"/>
  <c r="F1762" i="1"/>
  <c r="G1849" i="1"/>
  <c r="F1759" i="1"/>
  <c r="G1808" i="1"/>
  <c r="G1804" i="1"/>
  <c r="G1736" i="1"/>
  <c r="G1742" i="1"/>
  <c r="G1723" i="1"/>
  <c r="G1684" i="1"/>
  <c r="G1690" i="1"/>
  <c r="G1683" i="1"/>
  <c r="G1676" i="1"/>
  <c r="G1662" i="1"/>
  <c r="G1654" i="1"/>
  <c r="G1615" i="1"/>
  <c r="G1661" i="1"/>
  <c r="G1653" i="1"/>
  <c r="G1645" i="1"/>
  <c r="G1637" i="1"/>
  <c r="G1614" i="1"/>
  <c r="G1485" i="1"/>
  <c r="G1509" i="1"/>
  <c r="G1492" i="1"/>
  <c r="G1484" i="1"/>
  <c r="G1402" i="1"/>
  <c r="G1394" i="1"/>
  <c r="G1386" i="1"/>
  <c r="G1377" i="1"/>
  <c r="G1355" i="1"/>
  <c r="G1324" i="1"/>
  <c r="G1346" i="1"/>
  <c r="G1339" i="1"/>
  <c r="G1308" i="1"/>
  <c r="G1300" i="1"/>
  <c r="G1215" i="1"/>
  <c r="G1214" i="1"/>
  <c r="G1191" i="1"/>
  <c r="G1198" i="1"/>
  <c r="G1123" i="1"/>
  <c r="G1154" i="1"/>
  <c r="G1138" i="1"/>
  <c r="G1153" i="1"/>
  <c r="G1122" i="1"/>
  <c r="G1098" i="1"/>
  <c r="G1097" i="1"/>
  <c r="G1001" i="1"/>
  <c r="G1008" i="1"/>
  <c r="G1000" i="1"/>
  <c r="G1024" i="1"/>
  <c r="G1007" i="1"/>
  <c r="G999" i="1"/>
  <c r="G1015" i="1"/>
  <c r="G1038" i="1"/>
  <c r="G979" i="1"/>
  <c r="G949" i="1"/>
  <c r="G978" i="1"/>
  <c r="G941" i="1"/>
  <c r="G959" i="1"/>
  <c r="G967" i="1"/>
  <c r="G931" i="1"/>
  <c r="G993" i="1"/>
  <c r="G985" i="1"/>
  <c r="G977" i="1"/>
  <c r="G913" i="1"/>
  <c r="G885" i="1"/>
  <c r="G882" i="1"/>
  <c r="G912" i="1"/>
  <c r="G901" i="1"/>
  <c r="G890" i="1"/>
  <c r="G870" i="1"/>
  <c r="G849" i="1"/>
  <c r="G869" i="1"/>
  <c r="G809" i="1"/>
  <c r="G754" i="1"/>
  <c r="G772" i="1"/>
  <c r="G769" i="1"/>
  <c r="G711" i="1"/>
  <c r="G729" i="1"/>
  <c r="G689" i="1"/>
  <c r="G708" i="1"/>
  <c r="G668" i="1"/>
  <c r="G640" i="1"/>
  <c r="G631" i="1"/>
  <c r="G614" i="1"/>
  <c r="G639" i="1"/>
  <c r="G605" i="1"/>
  <c r="G630" i="1"/>
  <c r="G621" i="1"/>
  <c r="G613" i="1"/>
  <c r="G650" i="1"/>
  <c r="G647" i="1"/>
  <c r="G555" i="1"/>
  <c r="G588" i="1"/>
  <c r="G580" i="1"/>
  <c r="G572" i="1"/>
  <c r="G545" i="1"/>
  <c r="G529" i="1"/>
  <c r="G520" i="1"/>
  <c r="G511" i="1"/>
  <c r="G462" i="1"/>
  <c r="G446" i="1"/>
  <c r="G428" i="1"/>
  <c r="G471" i="1"/>
  <c r="G461" i="1"/>
  <c r="G479" i="1"/>
  <c r="G454" i="1"/>
  <c r="G445" i="1"/>
  <c r="G436" i="1"/>
  <c r="G427" i="1"/>
  <c r="G371" i="1"/>
  <c r="G379" i="1"/>
  <c r="G370" i="1"/>
  <c r="G361" i="1"/>
  <c r="G311" i="1"/>
  <c r="G288" i="1"/>
  <c r="G342" i="1"/>
  <c r="G320" i="1"/>
  <c r="G309" i="1"/>
  <c r="G287" i="1"/>
  <c r="G228" i="1"/>
  <c r="G217" i="1"/>
  <c r="G207" i="1"/>
  <c r="G196" i="1"/>
  <c r="G245" i="1"/>
  <c r="G227" i="1"/>
  <c r="G216" i="1"/>
  <c r="G195" i="1"/>
  <c r="G120" i="1"/>
  <c r="G100" i="1"/>
  <c r="G49" i="1"/>
  <c r="G31" i="1"/>
  <c r="G82" i="1"/>
  <c r="G65" i="1"/>
  <c r="G56" i="1"/>
  <c r="G48" i="1"/>
  <c r="G40" i="1"/>
  <c r="G30" i="1"/>
  <c r="G22" i="1"/>
  <c r="G13" i="1"/>
  <c r="G4" i="1"/>
</calcChain>
</file>

<file path=xl/sharedStrings.xml><?xml version="1.0" encoding="utf-8"?>
<sst xmlns="http://schemas.openxmlformats.org/spreadsheetml/2006/main" count="1962" uniqueCount="811">
  <si>
    <t>Jackson</t>
  </si>
  <si>
    <t>Ann B L</t>
  </si>
  <si>
    <t>Baines</t>
  </si>
  <si>
    <t>Sarah</t>
  </si>
  <si>
    <t>Carlton</t>
  </si>
  <si>
    <t>John</t>
  </si>
  <si>
    <t>Perkins</t>
  </si>
  <si>
    <t>Healey</t>
  </si>
  <si>
    <t>Florence</t>
  </si>
  <si>
    <t xml:space="preserve">Elliott </t>
  </si>
  <si>
    <t>Mary</t>
  </si>
  <si>
    <t>Van-Santen</t>
  </si>
  <si>
    <t>Frederick</t>
  </si>
  <si>
    <t>Lardner</t>
  </si>
  <si>
    <t>Emily D</t>
  </si>
  <si>
    <t>O Sullivan</t>
  </si>
  <si>
    <t>Thomas</t>
  </si>
  <si>
    <t>Ringham</t>
  </si>
  <si>
    <t>Margaret Ann</t>
  </si>
  <si>
    <t>Barczynski</t>
  </si>
  <si>
    <t>Paula</t>
  </si>
  <si>
    <t>22 May 1920</t>
  </si>
  <si>
    <t>23 Jun 1921</t>
  </si>
  <si>
    <t>15 Nov 1922</t>
  </si>
  <si>
    <t>25 Nov 1922</t>
  </si>
  <si>
    <t>29 Jan 1923</t>
  </si>
  <si>
    <t>4 May 1922</t>
  </si>
  <si>
    <t>9 Nov 1920</t>
  </si>
  <si>
    <t>12 Jul 1921</t>
  </si>
  <si>
    <t>1931</t>
  </si>
  <si>
    <t>Jan 1932</t>
  </si>
  <si>
    <t>26 Feb 1901</t>
  </si>
  <si>
    <t>20 Jan 1944</t>
  </si>
  <si>
    <t>William P</t>
  </si>
  <si>
    <t>Betsy</t>
  </si>
  <si>
    <t>Elliott</t>
  </si>
  <si>
    <t>1849</t>
  </si>
  <si>
    <t>13 Jun 1921</t>
  </si>
  <si>
    <t>72</t>
  </si>
  <si>
    <t>6 Oct 1923</t>
  </si>
  <si>
    <t>19 Mar 1928</t>
  </si>
  <si>
    <t>RIckett</t>
  </si>
  <si>
    <t>Jane</t>
  </si>
  <si>
    <t>Can not read</t>
  </si>
  <si>
    <t>Webb</t>
  </si>
  <si>
    <t>Elizabeth Ellen</t>
  </si>
  <si>
    <t>Ashby</t>
  </si>
  <si>
    <t>Gladys</t>
  </si>
  <si>
    <t>Lilian</t>
  </si>
  <si>
    <t>Thomas C H</t>
  </si>
  <si>
    <t>Mercer</t>
  </si>
  <si>
    <t>Jean</t>
  </si>
  <si>
    <t>Johnson</t>
  </si>
  <si>
    <t>Emma</t>
  </si>
  <si>
    <t>15 Nov 1920</t>
  </si>
  <si>
    <t>Winkley</t>
  </si>
  <si>
    <t>Eliza</t>
  </si>
  <si>
    <t>13 Jun 1924</t>
  </si>
  <si>
    <t>28 Jan 1932</t>
  </si>
  <si>
    <t>1878</t>
  </si>
  <si>
    <t>29 Sept 1949</t>
  </si>
  <si>
    <t>1934</t>
  </si>
  <si>
    <t>1870</t>
  </si>
  <si>
    <t>29 May 1939</t>
  </si>
  <si>
    <t>20 Dec 1920</t>
  </si>
  <si>
    <t>11 Jan 1953</t>
  </si>
  <si>
    <t>Border</t>
  </si>
  <si>
    <t>Adderson</t>
  </si>
  <si>
    <t>Elizabeth</t>
  </si>
  <si>
    <t>Haddon</t>
  </si>
  <si>
    <t>Joseph</t>
  </si>
  <si>
    <t>Dunn</t>
  </si>
  <si>
    <t>Alice Margaret</t>
  </si>
  <si>
    <t>William</t>
  </si>
  <si>
    <t>Ryan</t>
  </si>
  <si>
    <t>Jenny V</t>
  </si>
  <si>
    <t>27 May 1899</t>
  </si>
  <si>
    <t>21 Nov 1922</t>
  </si>
  <si>
    <t>52</t>
  </si>
  <si>
    <t>17 Jun 1921</t>
  </si>
  <si>
    <t>22 Jan 1902</t>
  </si>
  <si>
    <t>1 Jul 1915</t>
  </si>
  <si>
    <t>1875</t>
  </si>
  <si>
    <t>5 Jan 1927</t>
  </si>
  <si>
    <t>Charles</t>
  </si>
  <si>
    <t>Robert</t>
  </si>
  <si>
    <t>Charlotte</t>
  </si>
  <si>
    <t>27 Mar 1909</t>
  </si>
  <si>
    <t>3 Apr 1929</t>
  </si>
  <si>
    <t>28 May 1926</t>
  </si>
  <si>
    <t>24 Jul 1929</t>
  </si>
  <si>
    <t>Henry</t>
  </si>
  <si>
    <t>Farrow</t>
  </si>
  <si>
    <t>Samuel</t>
  </si>
  <si>
    <t>Bester</t>
  </si>
  <si>
    <t>Benjamin</t>
  </si>
  <si>
    <t>Mashford</t>
  </si>
  <si>
    <t>Green</t>
  </si>
  <si>
    <t>Sarah E</t>
  </si>
  <si>
    <t>Showler</t>
  </si>
  <si>
    <t>James</t>
  </si>
  <si>
    <t>1935</t>
  </si>
  <si>
    <t>Dec 1936</t>
  </si>
  <si>
    <t>19 Mar 1902</t>
  </si>
  <si>
    <t>12 Apr 1939</t>
  </si>
  <si>
    <t>1 Feb 1922</t>
  </si>
  <si>
    <t>8 Oct 1923</t>
  </si>
  <si>
    <t>7 Sep 1927</t>
  </si>
  <si>
    <t xml:space="preserve">Elizabeth </t>
  </si>
  <si>
    <t>3 Apr 1923</t>
  </si>
  <si>
    <t>1852</t>
  </si>
  <si>
    <t>1 Dec 1935</t>
  </si>
  <si>
    <t>Chatterton</t>
  </si>
  <si>
    <t>Ann</t>
  </si>
  <si>
    <t>18 Nov 1921</t>
  </si>
  <si>
    <t>Percival</t>
  </si>
  <si>
    <t>Fanny</t>
  </si>
  <si>
    <t>Collins</t>
  </si>
  <si>
    <t>Bingham</t>
  </si>
  <si>
    <t>Martha</t>
  </si>
  <si>
    <t>Garwell</t>
  </si>
  <si>
    <t>Barnett</t>
  </si>
  <si>
    <t>26 Oct 1899</t>
  </si>
  <si>
    <t>26 Dec 1929</t>
  </si>
  <si>
    <t>8 Jul 1922</t>
  </si>
  <si>
    <t>1855</t>
  </si>
  <si>
    <t>14 Oct 1932</t>
  </si>
  <si>
    <t>Faulkner</t>
  </si>
  <si>
    <t>Charles Henry</t>
  </si>
  <si>
    <t>12 Jun 1936</t>
  </si>
  <si>
    <t>14 Mar 1941</t>
  </si>
  <si>
    <t>Preston</t>
  </si>
  <si>
    <t>Ivy Susan</t>
  </si>
  <si>
    <t>2 Aug 1921</t>
  </si>
  <si>
    <t>Susannah B</t>
  </si>
  <si>
    <t>2 Aug 1956</t>
  </si>
  <si>
    <t>Sydney Thomas</t>
  </si>
  <si>
    <t>Craft</t>
  </si>
  <si>
    <t>Ernest</t>
  </si>
  <si>
    <t>Stennett</t>
  </si>
  <si>
    <t>Susannah</t>
  </si>
  <si>
    <t>Wood</t>
  </si>
  <si>
    <t>Simeon</t>
  </si>
  <si>
    <t>Coleman</t>
  </si>
  <si>
    <t>Henrietta</t>
  </si>
  <si>
    <t>Ward</t>
  </si>
  <si>
    <t>John W S</t>
  </si>
  <si>
    <t>Louisa</t>
  </si>
  <si>
    <t>3 Oct 1895</t>
  </si>
  <si>
    <t>2 Mar 1901</t>
  </si>
  <si>
    <t>21 Apr 1913</t>
  </si>
  <si>
    <t>24 Sep 1924</t>
  </si>
  <si>
    <t>Underwood</t>
  </si>
  <si>
    <t>Osborn</t>
  </si>
  <si>
    <t>7 Jan 1922</t>
  </si>
  <si>
    <t>20 Feb 1906</t>
  </si>
  <si>
    <t>6 Dec 1920</t>
  </si>
  <si>
    <t>20 Jul 1914</t>
  </si>
  <si>
    <t>7 May 1906</t>
  </si>
  <si>
    <t>13 Jan 1932</t>
  </si>
  <si>
    <t>Thorpe</t>
  </si>
  <si>
    <t>Frances W</t>
  </si>
  <si>
    <t>Hoe</t>
  </si>
  <si>
    <t>Anne</t>
  </si>
  <si>
    <t>Boyer</t>
  </si>
  <si>
    <t>Violet M</t>
  </si>
  <si>
    <t>5 Jul 1923</t>
  </si>
  <si>
    <t>10 Dec 1923</t>
  </si>
  <si>
    <t>17 Sep 1924</t>
  </si>
  <si>
    <t>Stubbs</t>
  </si>
  <si>
    <t>Eliza Ann</t>
  </si>
  <si>
    <t>Royce</t>
  </si>
  <si>
    <t>19 Feb 1931</t>
  </si>
  <si>
    <t>Taylor</t>
  </si>
  <si>
    <t>Ives</t>
  </si>
  <si>
    <t>Elson</t>
  </si>
  <si>
    <t>Walter</t>
  </si>
  <si>
    <t>6 Dec 1899</t>
  </si>
  <si>
    <t>Muntus</t>
  </si>
  <si>
    <t>Pratt</t>
  </si>
  <si>
    <t>Lucretia</t>
  </si>
  <si>
    <t>8 Feb 1922</t>
  </si>
  <si>
    <t>21 Aug 1922</t>
  </si>
  <si>
    <t>31 Mar 1923</t>
  </si>
  <si>
    <t>Williamson</t>
  </si>
  <si>
    <t>Harold V</t>
  </si>
  <si>
    <t>Booth</t>
  </si>
  <si>
    <t>Harriett</t>
  </si>
  <si>
    <t>Baker</t>
  </si>
  <si>
    <t>Sarah Ann</t>
  </si>
  <si>
    <t>White</t>
  </si>
  <si>
    <t>Amy</t>
  </si>
  <si>
    <t>10 Apr 1896</t>
  </si>
  <si>
    <t>9 Apr 1899</t>
  </si>
  <si>
    <t>19 Mar 1924</t>
  </si>
  <si>
    <t>Susan</t>
  </si>
  <si>
    <t>George</t>
  </si>
  <si>
    <t>James William</t>
  </si>
  <si>
    <t>21 May 1924</t>
  </si>
  <si>
    <t>Herbert S</t>
  </si>
  <si>
    <t>Whyles</t>
  </si>
  <si>
    <t>Watts</t>
  </si>
  <si>
    <t>Herring</t>
  </si>
  <si>
    <t>Leedle</t>
  </si>
  <si>
    <t>8 Sep 1899</t>
  </si>
  <si>
    <t>28 May 1921</t>
  </si>
  <si>
    <t>3 Apr 1922</t>
  </si>
  <si>
    <t>14 Apr 1902</t>
  </si>
  <si>
    <t>Tabor</t>
  </si>
  <si>
    <t>Ruth</t>
  </si>
  <si>
    <t>Hannah</t>
  </si>
  <si>
    <t>Ellen</t>
  </si>
  <si>
    <t>27 Nov 1923</t>
  </si>
  <si>
    <t>2 Feb 1929</t>
  </si>
  <si>
    <t>22 Oct 1923</t>
  </si>
  <si>
    <t>Thomas H</t>
  </si>
  <si>
    <t>6 Nov 1926</t>
  </si>
  <si>
    <t>Freeborough</t>
  </si>
  <si>
    <t>Crowther</t>
  </si>
  <si>
    <t>Mary H</t>
  </si>
  <si>
    <t>English</t>
  </si>
  <si>
    <t>25 Nov 1896</t>
  </si>
  <si>
    <t>Hurling</t>
  </si>
  <si>
    <t>Richard W</t>
  </si>
  <si>
    <t>Smith</t>
  </si>
  <si>
    <t>David Edward</t>
  </si>
  <si>
    <t>28 Apr 1923</t>
  </si>
  <si>
    <t>28 Nov 1924</t>
  </si>
  <si>
    <t>Marshall</t>
  </si>
  <si>
    <t>Watson</t>
  </si>
  <si>
    <t>6 Jan 1921</t>
  </si>
  <si>
    <t>11 Jun 2005</t>
  </si>
  <si>
    <t>8 Oct 1926</t>
  </si>
  <si>
    <t>Albert G</t>
  </si>
  <si>
    <t>Mary Jane</t>
  </si>
  <si>
    <t>22 Mar 1926</t>
  </si>
  <si>
    <t>1854</t>
  </si>
  <si>
    <t>2 Jan 1948</t>
  </si>
  <si>
    <t>94</t>
  </si>
  <si>
    <t>Barnard</t>
  </si>
  <si>
    <t>Robinson</t>
  </si>
  <si>
    <t>Mary A</t>
  </si>
  <si>
    <t>Adams</t>
  </si>
  <si>
    <t>Adderly</t>
  </si>
  <si>
    <t>1848</t>
  </si>
  <si>
    <t>14 Jan 1922</t>
  </si>
  <si>
    <t>59</t>
  </si>
  <si>
    <t>15 Dec 1924</t>
  </si>
  <si>
    <t>16 Sep 1834</t>
  </si>
  <si>
    <t>Rhodes</t>
  </si>
  <si>
    <t>Bourne</t>
  </si>
  <si>
    <t>Maria</t>
  </si>
  <si>
    <t>1887</t>
  </si>
  <si>
    <t>15 Apr 1974</t>
  </si>
  <si>
    <t>87</t>
  </si>
  <si>
    <t>1847</t>
  </si>
  <si>
    <t>9 Dec 1921</t>
  </si>
  <si>
    <t>74</t>
  </si>
  <si>
    <t xml:space="preserve">Kate  </t>
  </si>
  <si>
    <t>1869</t>
  </si>
  <si>
    <t>11 Jan 1922</t>
  </si>
  <si>
    <t>53</t>
  </si>
  <si>
    <t>19 Feb 1926</t>
  </si>
  <si>
    <t>3 Sep 1924</t>
  </si>
  <si>
    <t>Lawson</t>
  </si>
  <si>
    <t>Edward</t>
  </si>
  <si>
    <t>Harris</t>
  </si>
  <si>
    <t xml:space="preserve">George </t>
  </si>
  <si>
    <t>Hutchinson</t>
  </si>
  <si>
    <t>Glenn</t>
  </si>
  <si>
    <t>Rebecca</t>
  </si>
  <si>
    <t>18 Jan 1897</t>
  </si>
  <si>
    <t>16 Oct 1920</t>
  </si>
  <si>
    <t>Sherrard</t>
  </si>
  <si>
    <t>John James</t>
  </si>
  <si>
    <t>Guy</t>
  </si>
  <si>
    <t>Reuben Charles</t>
  </si>
  <si>
    <t>Fountain</t>
  </si>
  <si>
    <t>11 June 1947</t>
  </si>
  <si>
    <t>6 Feb 1930</t>
  </si>
  <si>
    <t>16 Mar 1922</t>
  </si>
  <si>
    <t>11 Jul 1923</t>
  </si>
  <si>
    <t>19 Dec 1924</t>
  </si>
  <si>
    <t>Martha Alice</t>
  </si>
  <si>
    <t>Sarah Elizabeth</t>
  </si>
  <si>
    <t>Richard</t>
  </si>
  <si>
    <t>Phoebe</t>
  </si>
  <si>
    <t>1859</t>
  </si>
  <si>
    <t>7 Sep 1936</t>
  </si>
  <si>
    <t>77</t>
  </si>
  <si>
    <t>7 Feb 1945</t>
  </si>
  <si>
    <t>30 Aug 1930</t>
  </si>
  <si>
    <t>26 Mar 1918</t>
  </si>
  <si>
    <t>29 May 1956</t>
  </si>
  <si>
    <t>Ruth Lilian</t>
  </si>
  <si>
    <t>20 Jan 1928</t>
  </si>
  <si>
    <t>Andrew</t>
  </si>
  <si>
    <t>Elizabeth Charlotte</t>
  </si>
  <si>
    <t>William G</t>
  </si>
  <si>
    <t>Turrington</t>
  </si>
  <si>
    <t>Sarah A</t>
  </si>
  <si>
    <t>Colborn</t>
  </si>
  <si>
    <t>1915</t>
  </si>
  <si>
    <t>2 Aug 1915</t>
  </si>
  <si>
    <t>0</t>
  </si>
  <si>
    <t>4 Jul 1923</t>
  </si>
  <si>
    <t>23 Aug 1923</t>
  </si>
  <si>
    <t>Woodthorpe</t>
  </si>
  <si>
    <t>David</t>
  </si>
  <si>
    <t>9 Sep 1930</t>
  </si>
  <si>
    <t>1868</t>
  </si>
  <si>
    <t>26 Jun 1928</t>
  </si>
  <si>
    <t>13 Jun 1905</t>
  </si>
  <si>
    <t>Harriet</t>
  </si>
  <si>
    <t>Sarah J</t>
  </si>
  <si>
    <t xml:space="preserve">Colborn </t>
  </si>
  <si>
    <t>Harriet J</t>
  </si>
  <si>
    <t>9 Feb 1911</t>
  </si>
  <si>
    <t>7 Jun 1928</t>
  </si>
  <si>
    <t>1952</t>
  </si>
  <si>
    <t>Chapman</t>
  </si>
  <si>
    <t>Thelma Lilian</t>
  </si>
  <si>
    <t>Lane</t>
  </si>
  <si>
    <t>Linda M</t>
  </si>
  <si>
    <t>Bone</t>
  </si>
  <si>
    <t>Charles W</t>
  </si>
  <si>
    <t>Boothby</t>
  </si>
  <si>
    <t>Cecil</t>
  </si>
  <si>
    <t>Godby</t>
  </si>
  <si>
    <t>13 Apr 1922</t>
  </si>
  <si>
    <t>17 Feb 1923</t>
  </si>
  <si>
    <t>28 Jul 1921</t>
  </si>
  <si>
    <t>17 Feb 1916</t>
  </si>
  <si>
    <t>Sketcher</t>
  </si>
  <si>
    <t>1844</t>
  </si>
  <si>
    <t>13 Oct 1921</t>
  </si>
  <si>
    <t>Williams</t>
  </si>
  <si>
    <t>George E</t>
  </si>
  <si>
    <t>18 Jul 1905</t>
  </si>
  <si>
    <t>Albert W</t>
  </si>
  <si>
    <t>7 Jan 1908</t>
  </si>
  <si>
    <t>Peacock</t>
  </si>
  <si>
    <t>14 Sep 1923</t>
  </si>
  <si>
    <t>24 Jun 1901</t>
  </si>
  <si>
    <t>Brown</t>
  </si>
  <si>
    <t>Lambert</t>
  </si>
  <si>
    <t>Daisy E M</t>
  </si>
  <si>
    <t>Walmsley</t>
  </si>
  <si>
    <t>Beeken</t>
  </si>
  <si>
    <t>7 Nov 1928</t>
  </si>
  <si>
    <t>Sargent</t>
  </si>
  <si>
    <t>Rose Anna</t>
  </si>
  <si>
    <t>16 Jan 1924</t>
  </si>
  <si>
    <t>14 Feb 1924</t>
  </si>
  <si>
    <t>3 Mar 1908</t>
  </si>
  <si>
    <t>5 May 1920</t>
  </si>
  <si>
    <t>John W</t>
  </si>
  <si>
    <t>Frances Ann</t>
  </si>
  <si>
    <t>Lawrence</t>
  </si>
  <si>
    <t>7 Jan 1931</t>
  </si>
  <si>
    <t>11 Mar 1908</t>
  </si>
  <si>
    <t>4 Jul 1927</t>
  </si>
  <si>
    <t>Queenie Esther</t>
  </si>
  <si>
    <t>10 Jun 1910</t>
  </si>
  <si>
    <t>Miller</t>
  </si>
  <si>
    <t>Arthur</t>
  </si>
  <si>
    <t>Vine</t>
  </si>
  <si>
    <t>John H</t>
  </si>
  <si>
    <t>Withers</t>
  </si>
  <si>
    <t>Reginald A</t>
  </si>
  <si>
    <t>Burdett</t>
  </si>
  <si>
    <t>Sentance</t>
  </si>
  <si>
    <t>31 Oct 1881</t>
  </si>
  <si>
    <t>5 Nov 1923</t>
  </si>
  <si>
    <t>8 Apr 1926</t>
  </si>
  <si>
    <t>27 Jan 1927</t>
  </si>
  <si>
    <t>Carter</t>
  </si>
  <si>
    <t>Lill</t>
  </si>
  <si>
    <t>Francis</t>
  </si>
  <si>
    <t>12 Jun 1908</t>
  </si>
  <si>
    <t>76</t>
  </si>
  <si>
    <t>24 Jun 1929</t>
  </si>
  <si>
    <t>3 Nov 1921</t>
  </si>
  <si>
    <t>Alice</t>
  </si>
  <si>
    <t>Ellenor</t>
  </si>
  <si>
    <t>6 Jun 1874</t>
  </si>
  <si>
    <t>18 Oct 1929</t>
  </si>
  <si>
    <t>Georgiana</t>
  </si>
  <si>
    <t>Silby</t>
  </si>
  <si>
    <t>8 May 1924</t>
  </si>
  <si>
    <t>2 Oct 1899</t>
  </si>
  <si>
    <t>Mary Ann</t>
  </si>
  <si>
    <t>5 Feb 1877</t>
  </si>
  <si>
    <t>Goodyear</t>
  </si>
  <si>
    <t>Haw</t>
  </si>
  <si>
    <t>Frank B</t>
  </si>
  <si>
    <t>Stanger</t>
  </si>
  <si>
    <t>Ann M</t>
  </si>
  <si>
    <t>Crust</t>
  </si>
  <si>
    <t>Rosetta</t>
  </si>
  <si>
    <t>Palmer</t>
  </si>
  <si>
    <t>Warren</t>
  </si>
  <si>
    <t>Whitfield</t>
  </si>
  <si>
    <t>22 May 1922</t>
  </si>
  <si>
    <t>Modd</t>
  </si>
  <si>
    <t>Jesse</t>
  </si>
  <si>
    <t>29 May 1928</t>
  </si>
  <si>
    <t>24 May 1928</t>
  </si>
  <si>
    <t>21 Jun 1924</t>
  </si>
  <si>
    <t>13 Jan 1920</t>
  </si>
  <si>
    <t>19 Jan 1922</t>
  </si>
  <si>
    <t>22 Jun 1932</t>
  </si>
  <si>
    <t>Annie</t>
  </si>
  <si>
    <t>French</t>
  </si>
  <si>
    <t>Ethel M</t>
  </si>
  <si>
    <t>26 Jul 1928</t>
  </si>
  <si>
    <t>27 May 1929</t>
  </si>
  <si>
    <t>19 Nov 1923</t>
  </si>
  <si>
    <t>24 Feb 1926</t>
  </si>
  <si>
    <t>4 May 1931</t>
  </si>
  <si>
    <t>Wilson</t>
  </si>
  <si>
    <t>James Henry</t>
  </si>
  <si>
    <t>Sharp</t>
  </si>
  <si>
    <t>Coupland</t>
  </si>
  <si>
    <t>Conyers</t>
  </si>
  <si>
    <t>Cowell</t>
  </si>
  <si>
    <t>Doades</t>
  </si>
  <si>
    <t>Rose E</t>
  </si>
  <si>
    <t>Marchant</t>
  </si>
  <si>
    <t>Eunoch</t>
  </si>
  <si>
    <t>Piggins</t>
  </si>
  <si>
    <t>Kate</t>
  </si>
  <si>
    <t>A</t>
  </si>
  <si>
    <t xml:space="preserve">Haw </t>
  </si>
  <si>
    <t>Ethel T</t>
  </si>
  <si>
    <t>Drewery</t>
  </si>
  <si>
    <t>27 Apr 1901</t>
  </si>
  <si>
    <t>1 Jun 1905</t>
  </si>
  <si>
    <t>Moon</t>
  </si>
  <si>
    <t>2 Jun 1899</t>
  </si>
  <si>
    <t>22 Oct 1902</t>
  </si>
  <si>
    <t>11 Feb 1918</t>
  </si>
  <si>
    <t>12 May 1923</t>
  </si>
  <si>
    <t>10 Aug 1914</t>
  </si>
  <si>
    <t>Tomlinson</t>
  </si>
  <si>
    <t>26 Oct 1892</t>
  </si>
  <si>
    <t>e</t>
  </si>
  <si>
    <t>12 Aug 1925</t>
  </si>
  <si>
    <t>20 Jan 1926</t>
  </si>
  <si>
    <t>26 Jun 1897</t>
  </si>
  <si>
    <t>23 Aug 1928</t>
  </si>
  <si>
    <t>1851</t>
  </si>
  <si>
    <t>9 Sep 1921</t>
  </si>
  <si>
    <t>Brightman</t>
  </si>
  <si>
    <t>1873</t>
  </si>
  <si>
    <t>19 Mar 1925</t>
  </si>
  <si>
    <t>George B</t>
  </si>
  <si>
    <t>7 Oct 1932</t>
  </si>
  <si>
    <t>1850</t>
  </si>
  <si>
    <t>27 Nov 1926</t>
  </si>
  <si>
    <t>3 Feb 1926</t>
  </si>
  <si>
    <t>Sarah Esther</t>
  </si>
  <si>
    <t>28 Nov 1904</t>
  </si>
  <si>
    <t>13 Jun 1940</t>
  </si>
  <si>
    <t>Hatton</t>
  </si>
  <si>
    <t>Sarah Jane</t>
  </si>
  <si>
    <t>Alfred</t>
  </si>
  <si>
    <t>Stafford</t>
  </si>
  <si>
    <t>Barfield</t>
  </si>
  <si>
    <t>Walden</t>
  </si>
  <si>
    <t>Mirian E</t>
  </si>
  <si>
    <t>19 Mar 1896</t>
  </si>
  <si>
    <t>12 Dec 1898</t>
  </si>
  <si>
    <t>9 Aug 1905</t>
  </si>
  <si>
    <t>Chamberlain</t>
  </si>
  <si>
    <t>11 Jan 1923</t>
  </si>
  <si>
    <t>1 May 1923</t>
  </si>
  <si>
    <t>7 Oct 1938</t>
  </si>
  <si>
    <t>11 Jun 1904</t>
  </si>
  <si>
    <t>Dobbs</t>
  </si>
  <si>
    <t>25 May 1900</t>
  </si>
  <si>
    <t>10 Jul 1909</t>
  </si>
  <si>
    <t>Edwards</t>
  </si>
  <si>
    <t>Welbourne</t>
  </si>
  <si>
    <t>Margaret</t>
  </si>
  <si>
    <t>r ivatt</t>
  </si>
  <si>
    <t>Roberts</t>
  </si>
  <si>
    <t>Goodrum</t>
  </si>
  <si>
    <t>Elizabeth Ann</t>
  </si>
  <si>
    <t>Mitchell</t>
  </si>
  <si>
    <t>Tippler</t>
  </si>
  <si>
    <t>Elizabeth M</t>
  </si>
  <si>
    <t>Scott</t>
  </si>
  <si>
    <t>18 Jun 1924</t>
  </si>
  <si>
    <t>Hart</t>
  </si>
  <si>
    <t>Tingle</t>
  </si>
  <si>
    <t>6 Aug 1898</t>
  </si>
  <si>
    <t>27 May 1897</t>
  </si>
  <si>
    <t>15 Dec 1909</t>
  </si>
  <si>
    <t>7 Jul 1910</t>
  </si>
  <si>
    <t>Crampton</t>
  </si>
  <si>
    <t>Lyon</t>
  </si>
  <si>
    <t>11 Apr 1928</t>
  </si>
  <si>
    <t>18 Dec 1901</t>
  </si>
  <si>
    <t>21 Nov 1870</t>
  </si>
  <si>
    <t>8 Jun 1921</t>
  </si>
  <si>
    <t>26 Aug 1910</t>
  </si>
  <si>
    <t>1840</t>
  </si>
  <si>
    <t>14 April 1926</t>
  </si>
  <si>
    <t>Edwin W</t>
  </si>
  <si>
    <t>21 Jun 1899</t>
  </si>
  <si>
    <t>13 May 1924</t>
  </si>
  <si>
    <t>harold</t>
  </si>
  <si>
    <t>darly</t>
  </si>
  <si>
    <t>1 Nov 1929</t>
  </si>
  <si>
    <t>15 May 1926</t>
  </si>
  <si>
    <t xml:space="preserve"> </t>
  </si>
  <si>
    <t>Newborn</t>
  </si>
  <si>
    <t>Mary Maria</t>
  </si>
  <si>
    <t>Potts</t>
  </si>
  <si>
    <t>Turner</t>
  </si>
  <si>
    <t>Salter</t>
  </si>
  <si>
    <t>Harrod</t>
  </si>
  <si>
    <t>Albert</t>
  </si>
  <si>
    <t>Daniel</t>
  </si>
  <si>
    <t>Dolby</t>
  </si>
  <si>
    <t>29 Jan 1912</t>
  </si>
  <si>
    <t>25 Mar 1904</t>
  </si>
  <si>
    <t>8 Apr 1914</t>
  </si>
  <si>
    <t>4 Mar 1919</t>
  </si>
  <si>
    <t>4 Sep 1922</t>
  </si>
  <si>
    <t>13 Feb 1923</t>
  </si>
  <si>
    <t>12 Jan 1924</t>
  </si>
  <si>
    <t>5 Jun 1924</t>
  </si>
  <si>
    <t>Cooke</t>
  </si>
  <si>
    <t>Frank H</t>
  </si>
  <si>
    <t>5 Jun 1896</t>
  </si>
  <si>
    <t>25 Feb 1909</t>
  </si>
  <si>
    <t>13 Dec 1901</t>
  </si>
  <si>
    <t>George William</t>
  </si>
  <si>
    <t>Amos</t>
  </si>
  <si>
    <t>16 Aug 1898</t>
  </si>
  <si>
    <t>12 May 1913</t>
  </si>
  <si>
    <t>28 Sept 1928</t>
  </si>
  <si>
    <t>16 Mar 1923</t>
  </si>
  <si>
    <t>10 Feb 1940</t>
  </si>
  <si>
    <t>13 Jan 1896</t>
  </si>
  <si>
    <t>11 Jul 1925</t>
  </si>
  <si>
    <t>5 Sep 1914</t>
  </si>
  <si>
    <t>Alexandra L</t>
  </si>
  <si>
    <t>22 Apr 1930</t>
  </si>
  <si>
    <t>16 August 1936</t>
  </si>
  <si>
    <t>28 Apr 1920</t>
  </si>
  <si>
    <t>Payne</t>
  </si>
  <si>
    <t>Simons</t>
  </si>
  <si>
    <t>Barker</t>
  </si>
  <si>
    <t>Bell</t>
  </si>
  <si>
    <t>Matilda</t>
  </si>
  <si>
    <t>Butters</t>
  </si>
  <si>
    <t>Love</t>
  </si>
  <si>
    <t>Alan A</t>
  </si>
  <si>
    <t>13 Feb 1907</t>
  </si>
  <si>
    <t>25 Aug 1900</t>
  </si>
  <si>
    <t>21 Jun 1900</t>
  </si>
  <si>
    <t>29 Aug 1900</t>
  </si>
  <si>
    <t>8 Nov 1899</t>
  </si>
  <si>
    <t>3 Jun 1897</t>
  </si>
  <si>
    <t>6 Nov 1901</t>
  </si>
  <si>
    <t>12 Jul 1922</t>
  </si>
  <si>
    <t>1 Apr 1898</t>
  </si>
  <si>
    <t>30 Oct 1900</t>
  </si>
  <si>
    <t>8 Mar 1907</t>
  </si>
  <si>
    <t>Beecham</t>
  </si>
  <si>
    <t>Horton</t>
  </si>
  <si>
    <t>21 Jul 1913</t>
  </si>
  <si>
    <t>7 Dec 1908</t>
  </si>
  <si>
    <t>26 Jan 1915</t>
  </si>
  <si>
    <t>8 Dec 1908</t>
  </si>
  <si>
    <t>Welby</t>
  </si>
  <si>
    <t>walden</t>
  </si>
  <si>
    <t>26 Jan 1887</t>
  </si>
  <si>
    <t>Walsham</t>
  </si>
  <si>
    <t>7 Jul 1902</t>
  </si>
  <si>
    <t>25 Apr 1928</t>
  </si>
  <si>
    <t>Heaven</t>
  </si>
  <si>
    <t>12 Jun 1891</t>
  </si>
  <si>
    <t>23 Nov 1893</t>
  </si>
  <si>
    <t>2 Dec 1918</t>
  </si>
  <si>
    <t>Annie Mabel</t>
  </si>
  <si>
    <t>17 Jan 1908</t>
  </si>
  <si>
    <t>Hills</t>
  </si>
  <si>
    <t>Berridge</t>
  </si>
  <si>
    <t>Neal</t>
  </si>
  <si>
    <t>John Thomas</t>
  </si>
  <si>
    <t>Allibone</t>
  </si>
  <si>
    <t>25 Jul 1903</t>
  </si>
  <si>
    <t>25 Oct 1888</t>
  </si>
  <si>
    <t>12 Nov 1902</t>
  </si>
  <si>
    <t>28 Aug 1902</t>
  </si>
  <si>
    <t>6 Apr 1909</t>
  </si>
  <si>
    <t>Boulden</t>
  </si>
  <si>
    <t>Bailey</t>
  </si>
  <si>
    <t>Sally</t>
  </si>
  <si>
    <t>CUTTOO</t>
  </si>
  <si>
    <t>Flowers</t>
  </si>
  <si>
    <t>William Robinson</t>
  </si>
  <si>
    <t>Bayes</t>
  </si>
  <si>
    <t>Helen</t>
  </si>
  <si>
    <t>9 Jun 1885</t>
  </si>
  <si>
    <t>10 May 1904</t>
  </si>
  <si>
    <t>8 Jan 1890</t>
  </si>
  <si>
    <t>1882</t>
  </si>
  <si>
    <t>4 Jan 1918</t>
  </si>
  <si>
    <t>16 Aug 1889</t>
  </si>
  <si>
    <t>11 Jun 1900</t>
  </si>
  <si>
    <t>21 Sep 1906</t>
  </si>
  <si>
    <t>4 Jul 1918</t>
  </si>
  <si>
    <t>24 Nov 1888</t>
  </si>
  <si>
    <t>Charles A</t>
  </si>
  <si>
    <t>Aveling</t>
  </si>
  <si>
    <t>17 Oct 1923</t>
  </si>
  <si>
    <t>Ada</t>
  </si>
  <si>
    <t>17 Nov 1913</t>
  </si>
  <si>
    <t>13 Feb 1902</t>
  </si>
  <si>
    <t>1881</t>
  </si>
  <si>
    <t>9 Sep 1911</t>
  </si>
  <si>
    <t>Balderson</t>
  </si>
  <si>
    <t>Jowett</t>
  </si>
  <si>
    <t>Caroline</t>
  </si>
  <si>
    <t>Dennis</t>
  </si>
  <si>
    <t>20 Jul 1873</t>
  </si>
  <si>
    <t>29 Jan 1893</t>
  </si>
  <si>
    <t>18 Jul 1917</t>
  </si>
  <si>
    <t>25 Oct 1903</t>
  </si>
  <si>
    <t>Lilley</t>
  </si>
  <si>
    <t>Knopp</t>
  </si>
  <si>
    <t>30 Oct 1903</t>
  </si>
  <si>
    <t>15 Jul 1890</t>
  </si>
  <si>
    <t>Cushing</t>
  </si>
  <si>
    <t>John Henry</t>
  </si>
  <si>
    <t>30 Dec 1885</t>
  </si>
  <si>
    <t>26 Nov 1907</t>
  </si>
  <si>
    <t>1 Dec 1888</t>
  </si>
  <si>
    <t>23 Aug 1922</t>
  </si>
  <si>
    <t>19 Feb 1904</t>
  </si>
  <si>
    <t>Frank</t>
  </si>
  <si>
    <t>Ethel</t>
  </si>
  <si>
    <t>Byford</t>
  </si>
  <si>
    <t>John Thornton</t>
  </si>
  <si>
    <t>Julia</t>
  </si>
  <si>
    <t>15 Jan 1927</t>
  </si>
  <si>
    <t>2 Nov 1900</t>
  </si>
  <si>
    <t>27 Dec 1895</t>
  </si>
  <si>
    <t>1920</t>
  </si>
  <si>
    <t>4 Nov 1920</t>
  </si>
  <si>
    <t>16 Jun 1902</t>
  </si>
  <si>
    <t>5 May 1900</t>
  </si>
  <si>
    <t>12 Mar 1932</t>
  </si>
  <si>
    <t>Clare</t>
  </si>
  <si>
    <t>13 Jul 1923</t>
  </si>
  <si>
    <t>cecil</t>
  </si>
  <si>
    <t>Swinn</t>
  </si>
  <si>
    <t>13 Dec 1889</t>
  </si>
  <si>
    <t>Fred R</t>
  </si>
  <si>
    <t>23 Jul 1913</t>
  </si>
  <si>
    <t>Tucker</t>
  </si>
  <si>
    <t>Bridgeman</t>
  </si>
  <si>
    <t>12 Dec 1884</t>
  </si>
  <si>
    <t>15 Apr 1891</t>
  </si>
  <si>
    <t>23 Mar 1892</t>
  </si>
  <si>
    <t>8 Aug 1932</t>
  </si>
  <si>
    <t>Alfred C</t>
  </si>
  <si>
    <t>3 Jun 1855</t>
  </si>
  <si>
    <t>13 Mar 1909</t>
  </si>
  <si>
    <t>Free</t>
  </si>
  <si>
    <t>27 Dec 1901</t>
  </si>
  <si>
    <t>r free</t>
  </si>
  <si>
    <t>flat</t>
  </si>
  <si>
    <t>Alfred C C</t>
  </si>
  <si>
    <t>cross</t>
  </si>
  <si>
    <t>Walker</t>
  </si>
  <si>
    <t xml:space="preserve">Catherine </t>
  </si>
  <si>
    <t>9 Feb 1918</t>
  </si>
  <si>
    <t>Bright</t>
  </si>
  <si>
    <t>14 Jan 1915</t>
  </si>
  <si>
    <t>Curtis</t>
  </si>
  <si>
    <t>19 May 1874</t>
  </si>
  <si>
    <t>13 Dec 1864</t>
  </si>
  <si>
    <t>Bowman</t>
  </si>
  <si>
    <t>Caroline Annie</t>
  </si>
  <si>
    <t>Porter</t>
  </si>
  <si>
    <t>10 Oct 1893</t>
  </si>
  <si>
    <t>Feb 1886</t>
  </si>
  <si>
    <t>Reynolds</t>
  </si>
  <si>
    <t>John Samuel</t>
  </si>
  <si>
    <t>1896</t>
  </si>
  <si>
    <t>15 Dec 1919</t>
  </si>
  <si>
    <t>13 Feb 1886</t>
  </si>
  <si>
    <t>11 May 1893</t>
  </si>
  <si>
    <t>Towns</t>
  </si>
  <si>
    <t>Mallett</t>
  </si>
  <si>
    <t>Lumb</t>
  </si>
  <si>
    <t>John William</t>
  </si>
  <si>
    <t>12 Jan 1888</t>
  </si>
  <si>
    <t>17 Jan 1895</t>
  </si>
  <si>
    <t>2 Dec 1890</t>
  </si>
  <si>
    <t>13 Sep 1887</t>
  </si>
  <si>
    <t>29 Aug 1901</t>
  </si>
  <si>
    <t>14 Nov 1894</t>
  </si>
  <si>
    <t>11 Jul 1897</t>
  </si>
  <si>
    <t>Symonds</t>
  </si>
  <si>
    <t>Caroline Louise</t>
  </si>
  <si>
    <t>Parrin</t>
  </si>
  <si>
    <t>23 Oct 1891</t>
  </si>
  <si>
    <t>23 Dec 1916</t>
  </si>
  <si>
    <t>7 Apr 1915</t>
  </si>
  <si>
    <t>6 Sep 1901</t>
  </si>
  <si>
    <t>6 Mar 1915</t>
  </si>
  <si>
    <t>Hames</t>
  </si>
  <si>
    <t>Cooper</t>
  </si>
  <si>
    <t>Leonard</t>
  </si>
  <si>
    <t>Wootton</t>
  </si>
  <si>
    <t>Hall</t>
  </si>
  <si>
    <t>Thornley</t>
  </si>
  <si>
    <t>Sellars</t>
  </si>
  <si>
    <t>19 Jan 1894</t>
  </si>
  <si>
    <t>25 Aug 1894</t>
  </si>
  <si>
    <t>9 May 1907</t>
  </si>
  <si>
    <t>58</t>
  </si>
  <si>
    <t>18 Nov 1887</t>
  </si>
  <si>
    <t>24 Apr 1916</t>
  </si>
  <si>
    <t>23 Jul 1906</t>
  </si>
  <si>
    <t>28 Sep 1907</t>
  </si>
  <si>
    <t>81</t>
  </si>
  <si>
    <t>19 Dec 1923</t>
  </si>
  <si>
    <t>William Holmes</t>
  </si>
  <si>
    <t>Mary Hazelwood</t>
  </si>
  <si>
    <t>Esther</t>
  </si>
  <si>
    <t>15 Jun 1903</t>
  </si>
  <si>
    <t>4 Jan 1919</t>
  </si>
  <si>
    <t>22 Jun 1896</t>
  </si>
  <si>
    <t>26 Feb1908</t>
  </si>
  <si>
    <t>Wadsley</t>
  </si>
  <si>
    <t>26 Jan 1920</t>
  </si>
  <si>
    <t>12 Dec 1921</t>
  </si>
  <si>
    <t>20 Jul 1921</t>
  </si>
  <si>
    <t xml:space="preserve">Thomas Sellars is a brickmaker down South Drove, Spalding. He lives with his wife Emma and seven children, three daughters and four sons. </t>
  </si>
  <si>
    <r>
      <rPr>
        <b/>
        <sz val="10"/>
        <color theme="1"/>
        <rFont val="Calibri"/>
        <family val="2"/>
        <scheme val="minor"/>
      </rPr>
      <t>Fred Perkins</t>
    </r>
    <r>
      <rPr>
        <sz val="10"/>
        <color theme="1"/>
        <rFont val="Calibri"/>
        <family val="2"/>
        <scheme val="minor"/>
      </rPr>
      <t xml:space="preserve"> died France 12.11.1916 aged 32</t>
    </r>
  </si>
  <si>
    <r>
      <t>Memorial to</t>
    </r>
    <r>
      <rPr>
        <b/>
        <sz val="10"/>
        <color theme="1"/>
        <rFont val="Calibri"/>
        <family val="2"/>
        <scheme val="minor"/>
      </rPr>
      <t xml:space="preserve"> Edmund Sismey</t>
    </r>
    <r>
      <rPr>
        <sz val="10"/>
        <color theme="1"/>
        <rFont val="Calibri"/>
        <family val="2"/>
        <scheme val="minor"/>
      </rPr>
      <t xml:space="preserve">                              died 26 July 1916 WW1</t>
    </r>
  </si>
  <si>
    <r>
      <rPr>
        <b/>
        <sz val="10"/>
        <color theme="1"/>
        <rFont val="Calibri"/>
        <family val="2"/>
        <scheme val="minor"/>
      </rPr>
      <t>John William James</t>
    </r>
    <r>
      <rPr>
        <sz val="10"/>
        <color theme="1"/>
        <rFont val="Calibri"/>
        <family val="2"/>
        <scheme val="minor"/>
      </rPr>
      <t xml:space="preserve"> lost at sea 8 Dec 1923</t>
    </r>
  </si>
  <si>
    <t>Joseph's father is Thomas Sellars is a brickmaker down South Drove, Spalding. He lives with his mother Emma, three daughters and four brothers. He dies a year before his father in 1920.</t>
  </si>
  <si>
    <t>Susannah's parents Thomas and Sarah are publicans in Holbeach Road. She is in service most of her life, at a school with the Ashlin teaching family in the High Street, and the vicar at Cowbit John Dove and his family. The remainer of her life was spent with her widowed sister in Havelock Street. Susannah was a spinster.</t>
  </si>
  <si>
    <t>George Wootton was a drapery dealer and sewing machine agent, and lived in Willow Walk with his wife Mary Ann, two daughters and three sons. In 1939, his son Thomas was still dealing in drapery in Willow Walk.</t>
  </si>
  <si>
    <t xml:space="preserve">Thomas Sellars lives with his wife Emma. He is a brickmaker down South Drove, Spalding. They have seven children, three daughters and four sons. </t>
  </si>
  <si>
    <t>Samuel Thornley from Crowland  has been an agricultural labourer all his life. He and his wife Esther have lived nearly all their wedded life at Spalding Common. They have had one son and four daughters.</t>
  </si>
  <si>
    <t>A farmer on the Glenside, Pinchbeck living with his wife Ann.</t>
  </si>
  <si>
    <t>In 1911 Sarah is housekeeper for her cousin, a newsagent in Church Street</t>
  </si>
  <si>
    <t>In 1911 John Carlton, a retired agricultural labourer, a widower, is lodging in Donington</t>
  </si>
  <si>
    <t>John Perkins is a gardener, and lives with his wife Elizabeth in Fulney, Their son Frederick, born 1885 is a postman, but lost his life in WW1</t>
  </si>
  <si>
    <t>Florence Healey is the daughter of Henry Healey a bulb grower     and fruitier living in Winsover Road.</t>
  </si>
  <si>
    <t>John Elliott in 1911 was a retired coachman living in Matmore Gate, with his wife Mary.</t>
  </si>
  <si>
    <t>Jane Rickett is married to William Briggs Rickett, a retired GW railway inspector. They live in Stonegate, a house named Yorkville.</t>
  </si>
  <si>
    <t xml:space="preserve">John </t>
  </si>
  <si>
    <t>John Winkley was a labourer. He lived down South Drove with his wife Eliza. 1939 census he is living in Claylake.</t>
  </si>
  <si>
    <t>Thomas Ashby lives with wife Lilian and his children, two girls and two boys, in Albion Street. He is a secondhand wardrobe dealer, a person who deals in secondhand clothes.</t>
  </si>
  <si>
    <t>Gladys was the youngest of Thomas Ashby's children. They lived with wife Lilian and three other children, in Albion Street. Her father is a secondhand wardrobe dealer, a person who deals in secondhand clothes.</t>
  </si>
  <si>
    <t>Lilian Ashby lives with Thomas and his children, two girls and two boys, in Albion Street. Thomas is a secondhand wardrobe dealer,   a person who deals in secondhand clothes.</t>
  </si>
  <si>
    <t>Thomas was the older son of Thomas Ashby. They lived with wife Lilian in Albion Street. His father is a secondhand wardrobe dealer, a person who deals in secondhand clothes.</t>
  </si>
  <si>
    <t>Thomas Mercer married Jenny Husbands in 1928. Jean was born 1931 and died 3 years later in 1934</t>
  </si>
  <si>
    <t>Emma Johnson was married to Edward Johnson, a labourer living in Albert Street. But by 1911, she is a widow with two children at school. She is living at 11 Winsover Road and helps with the family dairy busiess.</t>
  </si>
  <si>
    <t>10 Apr 1903</t>
  </si>
  <si>
    <t>11 Apr 1903</t>
  </si>
  <si>
    <t>6 Apr 1900</t>
  </si>
  <si>
    <t>Martha Bingham lives with her husband John, a general labourer. They live in Stonegate with their three sons and three daughters.</t>
  </si>
  <si>
    <t>William Collins was caretaker of the Baptist chapel and lives in Chapel Lane with his wife Mary.</t>
  </si>
  <si>
    <t>Joseph Percival, a general labourer, lives in London Road with his wife Sarah, and his son George Percival</t>
  </si>
  <si>
    <t>Fanny Percival was part of a large workforce at the school in Welland Hall, she was a nurse. These premises are now Ayscoughfee School. Joseph Percival, a general labourer, living in London Road with his wife Sarah, are her parents.</t>
  </si>
  <si>
    <t xml:space="preserve">James Showler was an employee of the railway; he is a plate layer. He lives in Winsover Road with his wife Amy. who has a grocery business, and their daugther Ethel. </t>
  </si>
  <si>
    <t>Harold was the son of George and Caroline Branton, a farming family from Pode Hole. He has a brother and sister.</t>
  </si>
  <si>
    <t>Mary, wife of John Godby, a gardener, lived in Cowbit Road. In probate, she left her money to Rose Huntsman and Mary Addison</t>
  </si>
  <si>
    <t>James Sketcher is a labourer, and lives in Pilmore Lane. Fulney with his wife Mary, and son and daughter.</t>
  </si>
  <si>
    <t>Robert Peacock is a general labourer who lives at 97 Commercial Road with his wife Bella, five sons and a daughter.</t>
  </si>
  <si>
    <t>Cecil Boothby lives with his mother, a widow, at 19 Willow Walk. His mother is a charwoman. Cecil has two brothers; they are all at school. His father Abraham had been a railway labourer.</t>
  </si>
  <si>
    <t>Thomas Colborn was a hairdresser. He lived at 7 Victoria Street with his wife Harriet  and three daughters, all at school.</t>
  </si>
  <si>
    <t>Sarah Turrington was married to John, a general labourer, and lived in 8 Water Lane. Now 1911, a widow, she lives there with her two daughters, and has two lodgers.</t>
  </si>
  <si>
    <t>Richard Glenn's father was a railway signalman, but Richard is a Coal Merchant. He lives with his wife Rebecca at 192 Winsover Road. They have a son and daughter.</t>
  </si>
  <si>
    <t>William Fountain has no real history. As a child lived on Beck Bank, Risegate. Was an agricultural worker, remains single, moves up to Horncastle, but dies and is buried in Spalding.</t>
  </si>
  <si>
    <t>Elsom Gate End towards Ladywood Road end</t>
  </si>
  <si>
    <t>INDEX</t>
  </si>
  <si>
    <t xml:space="preserve">Memorial to Edmund Sismey                           </t>
  </si>
  <si>
    <t>Fred Perkins</t>
  </si>
  <si>
    <t>John William James</t>
  </si>
  <si>
    <t xml:space="preserve">MAUSOLEUM </t>
  </si>
  <si>
    <t>TOILET BLOCK</t>
  </si>
  <si>
    <t>←</t>
  </si>
  <si>
    <t>→</t>
  </si>
  <si>
    <t>Elizabeth and Ellen are sisters and daughters of William and Sally Webb. He is an agricultural labourer in Pinchbeck. I am not sure whether I have the right family but it is the result of one search.</t>
  </si>
  <si>
    <t>Charles Border was a grocer in Winsover Road. He is a widow, his wife was a dealer in butter. Mary Border is his mother who had the grocer's shop in Winsover Road,before him.</t>
  </si>
  <si>
    <t>Robert Adderson was a carter, the Hermes courier of the 19th century. He is married to Elizabeth, and they live in Westlode Street. They have a daughter and son.</t>
  </si>
  <si>
    <t>Joseph Haddon is a retired brewer's labourer and lives with his wife Sarah in Haverfield Road. They have lived there thirty years and have two daughters and three sons.</t>
  </si>
  <si>
    <t>Thomas Dunn was caretaker for the Workman's Institute in Holbeach Road with wife Charlotte. They have one daughter</t>
  </si>
  <si>
    <t>Memorial to Harold Raymond Branton died 27 March 1918 WW1</t>
  </si>
  <si>
    <t>Charles Faulkner was a tailor in St Thomas's Road living with his wife Susannah.</t>
  </si>
  <si>
    <t>5 Sept 1884 John Barnett enlisted into the army, the Coldstream Guards. 1901 he is back in Spalding, a railway ticket collector living at Hawthorn Cottage, 138 Winsover Road. He is married to Jane, and they have two daughters.</t>
  </si>
  <si>
    <t>Joseph Stennett was a agricultural labourer living down Spalding Common with his wife Susannah. They have two sons and two daughters.</t>
  </si>
  <si>
    <t>Simeon Wood lives at 47 Cross Street with his wife Annie, born 1873. He is a cabinet maker.</t>
  </si>
  <si>
    <t>John Underwood was an agricultural labourer, living in Holbeach Road with his wife Elizabeth. They had one daughter. John had been an attendant on a static agricultural engine in his younger days.</t>
  </si>
  <si>
    <t>John Osborn was a bricklayer's labourer. He lived at 67 Westlode Street with his wife Elizabeth.</t>
  </si>
  <si>
    <t>Louisa Ward and her husband Thomas were grocers in Deeping St James, but as a widow she did at one time live with family in Park Road, Spalding</t>
  </si>
  <si>
    <t>Frances Thorpe was a boot repairer in 5 Francis Street with  his wife Alice. They had a son Alfred who was a draper's assistant.</t>
  </si>
  <si>
    <t xml:space="preserve">Kazimterz Barczynski married Sheila Bell born 1922, in 1942.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</si>
</sst>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F800]dddd\,\ mmmm\ dd\,\ yyyy"/>
  </numFmts>
  <fonts count="12" x14ac:knownFonts="1">
    <font>
      <sz val="11"/>
      <color theme="1"/>
      <name val="Calibri"/>
      <family val="2"/>
      <scheme val="minor"/>
    </font>
    <font>
      <b/>
      <sz val="10"/>
      <color theme="1"/>
      <name val="Calibri"/>
      <family val="2"/>
      <scheme val="minor"/>
    </font>
    <font>
      <sz val="10"/>
      <color theme="1"/>
      <name val="Calibri"/>
      <family val="2"/>
      <scheme val="minor"/>
    </font>
    <font>
      <b/>
      <sz val="10"/>
      <color rgb="FF242048"/>
      <name val="Calibri"/>
      <family val="2"/>
      <scheme val="minor"/>
    </font>
    <font>
      <sz val="10"/>
      <color rgb="FF242048"/>
      <name val="Calibri"/>
      <family val="2"/>
      <scheme val="minor"/>
    </font>
    <font>
      <sz val="10"/>
      <color rgb="FF2E2C25"/>
      <name val="Calibri"/>
      <family val="2"/>
      <scheme val="minor"/>
    </font>
    <font>
      <sz val="10"/>
      <name val="Calibri"/>
      <family val="2"/>
      <scheme val="minor"/>
    </font>
    <font>
      <b/>
      <sz val="10"/>
      <color rgb="FF2E2C25"/>
      <name val="Calibri"/>
      <family val="2"/>
      <scheme val="minor"/>
    </font>
    <font>
      <b/>
      <sz val="10"/>
      <name val="Calibri"/>
      <family val="2"/>
      <scheme val="minor"/>
    </font>
    <font>
      <sz val="16"/>
      <color rgb="FFFF0000"/>
      <name val="Calibri"/>
      <family val="2"/>
      <scheme val="minor"/>
    </font>
    <font>
      <sz val="12"/>
      <name val="Calibri"/>
      <family val="2"/>
    </font>
    <font>
      <sz val="12"/>
      <name val="Calibri"/>
      <family val="2"/>
      <scheme val="minor"/>
    </font>
  </fonts>
  <fills count="6">
    <fill>
      <patternFill patternType="none"/>
    </fill>
    <fill>
      <patternFill patternType="gray125"/>
    </fill>
    <fill>
      <patternFill patternType="solid">
        <fgColor rgb="FFFFFFFF"/>
        <bgColor indexed="64"/>
      </patternFill>
    </fill>
    <fill>
      <patternFill patternType="solid">
        <fgColor rgb="FFF3F0EC"/>
        <bgColor indexed="64"/>
      </patternFill>
    </fill>
    <fill>
      <patternFill patternType="solid">
        <fgColor rgb="FFEEEBE4"/>
        <bgColor indexed="64"/>
      </patternFill>
    </fill>
    <fill>
      <patternFill patternType="solid">
        <fgColor rgb="FF92D050"/>
        <bgColor indexed="64"/>
      </patternFill>
    </fill>
  </fills>
  <borders count="13">
    <border>
      <left/>
      <right/>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right/>
      <top/>
      <bottom style="medium">
        <color rgb="FFDCD7D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
    <xf numFmtId="0" fontId="0" fillId="0" borderId="0"/>
  </cellStyleXfs>
  <cellXfs count="310">
    <xf numFmtId="0" fontId="0" fillId="0" borderId="0" xfId="0"/>
    <xf numFmtId="0" fontId="2" fillId="0" borderId="0" xfId="0" applyFont="1" applyFill="1" applyBorder="1" applyAlignment="1">
      <alignment horizontal="center"/>
    </xf>
    <xf numFmtId="0" fontId="2" fillId="0" borderId="0" xfId="0" applyFont="1" applyBorder="1" applyAlignment="1">
      <alignment horizontal="center" vertical="center"/>
    </xf>
    <xf numFmtId="0" fontId="2" fillId="0" borderId="4" xfId="0" applyFont="1" applyBorder="1" applyAlignment="1">
      <alignment horizontal="center"/>
    </xf>
    <xf numFmtId="49" fontId="1" fillId="0" borderId="0" xfId="0" applyNumberFormat="1" applyFont="1" applyBorder="1" applyAlignment="1">
      <alignment vertical="center"/>
    </xf>
    <xf numFmtId="49" fontId="2" fillId="0" borderId="0" xfId="0" applyNumberFormat="1" applyFont="1" applyBorder="1" applyAlignment="1">
      <alignment horizontal="center" vertical="center"/>
    </xf>
    <xf numFmtId="0" fontId="2" fillId="0" borderId="4" xfId="0" applyFont="1" applyFill="1" applyBorder="1" applyAlignment="1">
      <alignment horizontal="center"/>
    </xf>
    <xf numFmtId="0" fontId="2" fillId="0" borderId="0" xfId="0" applyFont="1" applyFill="1" applyBorder="1" applyAlignment="1">
      <alignment horizontal="center" vertical="center"/>
    </xf>
    <xf numFmtId="49" fontId="2" fillId="0" borderId="0" xfId="0" applyNumberFormat="1" applyFont="1" applyFill="1" applyBorder="1" applyAlignment="1">
      <alignment horizontal="center" vertical="center"/>
    </xf>
    <xf numFmtId="0" fontId="2" fillId="0" borderId="5" xfId="0" applyFont="1" applyBorder="1" applyAlignment="1">
      <alignment horizontal="left"/>
    </xf>
    <xf numFmtId="49" fontId="2" fillId="0" borderId="5" xfId="0" applyNumberFormat="1" applyFont="1" applyFill="1" applyBorder="1" applyAlignment="1">
      <alignment horizontal="left"/>
    </xf>
    <xf numFmtId="0" fontId="5" fillId="0" borderId="0" xfId="0" applyFont="1" applyFill="1" applyBorder="1" applyAlignment="1">
      <alignment horizontal="center" vertical="center"/>
    </xf>
    <xf numFmtId="49" fontId="1" fillId="0" borderId="0" xfId="0" applyNumberFormat="1" applyFont="1" applyFill="1" applyBorder="1" applyAlignment="1">
      <alignment vertical="center"/>
    </xf>
    <xf numFmtId="49" fontId="2" fillId="0" borderId="0" xfId="0" applyNumberFormat="1" applyFont="1" applyFill="1" applyBorder="1" applyAlignment="1">
      <alignment vertical="center"/>
    </xf>
    <xf numFmtId="0" fontId="2" fillId="0" borderId="0" xfId="0" applyFont="1" applyFill="1" applyAlignment="1">
      <alignment horizontal="center"/>
    </xf>
    <xf numFmtId="0" fontId="1" fillId="4" borderId="0" xfId="0" applyFont="1" applyFill="1" applyBorder="1" applyAlignment="1">
      <alignment vertical="center"/>
    </xf>
    <xf numFmtId="0" fontId="2" fillId="4" borderId="0" xfId="0" applyFont="1" applyFill="1" applyBorder="1" applyAlignment="1">
      <alignment vertical="center"/>
    </xf>
    <xf numFmtId="0" fontId="2" fillId="4" borderId="0" xfId="0" applyFont="1" applyFill="1" applyBorder="1" applyAlignment="1">
      <alignment horizontal="center" vertical="center"/>
    </xf>
    <xf numFmtId="0" fontId="8" fillId="0" borderId="0" xfId="0" applyFont="1" applyFill="1" applyBorder="1" applyAlignment="1">
      <alignment vertical="center"/>
    </xf>
    <xf numFmtId="0" fontId="6" fillId="0" borderId="0" xfId="0" applyFont="1" applyFill="1" applyBorder="1" applyAlignment="1">
      <alignment vertical="center"/>
    </xf>
    <xf numFmtId="0" fontId="6" fillId="0" borderId="0" xfId="0" applyFont="1" applyFill="1" applyBorder="1" applyAlignment="1">
      <alignment horizontal="center"/>
    </xf>
    <xf numFmtId="0" fontId="6" fillId="0" borderId="0" xfId="0" applyFont="1" applyFill="1" applyBorder="1" applyAlignment="1">
      <alignment horizontal="center" vertical="center"/>
    </xf>
    <xf numFmtId="0" fontId="6" fillId="0" borderId="4" xfId="0" applyFont="1" applyFill="1" applyBorder="1" applyAlignment="1">
      <alignment horizontal="center" vertical="center"/>
    </xf>
    <xf numFmtId="0" fontId="5" fillId="2" borderId="0" xfId="0" applyFont="1" applyFill="1" applyBorder="1" applyAlignment="1">
      <alignment horizontal="center" vertical="center"/>
    </xf>
    <xf numFmtId="0" fontId="7" fillId="0" borderId="0" xfId="0" applyFont="1" applyFill="1" applyBorder="1" applyAlignment="1">
      <alignment horizontal="center" vertical="center"/>
    </xf>
    <xf numFmtId="49" fontId="1" fillId="0" borderId="0" xfId="0" applyNumberFormat="1" applyFont="1" applyFill="1" applyBorder="1" applyAlignment="1">
      <alignment horizontal="center" vertical="center"/>
    </xf>
    <xf numFmtId="0" fontId="2" fillId="0" borderId="0" xfId="0" applyNumberFormat="1" applyFont="1" applyFill="1" applyBorder="1" applyAlignment="1">
      <alignment horizontal="center"/>
    </xf>
    <xf numFmtId="49" fontId="2" fillId="0" borderId="0" xfId="0" applyNumberFormat="1" applyFont="1" applyFill="1" applyBorder="1" applyAlignment="1">
      <alignment horizontal="right" vertical="center"/>
    </xf>
    <xf numFmtId="49" fontId="2" fillId="0" borderId="0" xfId="0" applyNumberFormat="1" applyFont="1" applyFill="1" applyBorder="1" applyAlignment="1">
      <alignment horizontal="right"/>
    </xf>
    <xf numFmtId="0" fontId="1" fillId="0" borderId="0" xfId="0" applyFont="1" applyFill="1" applyBorder="1" applyAlignment="1">
      <alignment horizontal="center" vertical="center"/>
    </xf>
    <xf numFmtId="0" fontId="2" fillId="0" borderId="0" xfId="0" applyNumberFormat="1" applyFont="1" applyFill="1" applyBorder="1" applyAlignment="1">
      <alignment horizontal="center" vertical="center"/>
    </xf>
    <xf numFmtId="49" fontId="2" fillId="0" borderId="0" xfId="0" applyNumberFormat="1" applyFont="1" applyFill="1" applyBorder="1" applyAlignment="1">
      <alignment horizontal="center"/>
    </xf>
    <xf numFmtId="0" fontId="2" fillId="0" borderId="0" xfId="0" applyFont="1" applyFill="1"/>
    <xf numFmtId="0" fontId="2" fillId="0" borderId="0" xfId="0" applyFont="1" applyFill="1" applyAlignment="1">
      <alignment horizontal="left"/>
    </xf>
    <xf numFmtId="0" fontId="2" fillId="0" borderId="1" xfId="0" applyFont="1" applyFill="1" applyBorder="1"/>
    <xf numFmtId="0" fontId="2" fillId="0" borderId="1" xfId="0" applyFont="1" applyFill="1" applyBorder="1" applyAlignment="1">
      <alignment horizontal="left"/>
    </xf>
    <xf numFmtId="0" fontId="2" fillId="0" borderId="3" xfId="0" applyFont="1" applyFill="1" applyBorder="1"/>
    <xf numFmtId="0" fontId="2" fillId="0" borderId="1" xfId="0" applyFont="1" applyFill="1" applyBorder="1" applyAlignment="1">
      <alignment horizontal="center"/>
    </xf>
    <xf numFmtId="0" fontId="2" fillId="0" borderId="2" xfId="0" applyFont="1" applyFill="1" applyBorder="1"/>
    <xf numFmtId="0" fontId="2" fillId="0" borderId="3" xfId="0" applyFont="1" applyFill="1" applyBorder="1" applyAlignment="1">
      <alignment horizontal="center"/>
    </xf>
    <xf numFmtId="0" fontId="2" fillId="0" borderId="0" xfId="0" applyFont="1" applyFill="1" applyBorder="1"/>
    <xf numFmtId="49" fontId="1" fillId="0" borderId="0" xfId="0" applyNumberFormat="1" applyFont="1" applyFill="1" applyBorder="1" applyAlignment="1">
      <alignment horizontal="left" vertical="top"/>
    </xf>
    <xf numFmtId="49" fontId="2" fillId="0" borderId="0" xfId="0" applyNumberFormat="1" applyFont="1" applyFill="1" applyBorder="1" applyAlignment="1">
      <alignment horizontal="left" vertical="top"/>
    </xf>
    <xf numFmtId="0" fontId="2" fillId="0" borderId="5" xfId="0" applyFont="1" applyFill="1" applyBorder="1"/>
    <xf numFmtId="0" fontId="2" fillId="0" borderId="0" xfId="0" applyFont="1" applyFill="1" applyBorder="1" applyAlignment="1">
      <alignment horizontal="left"/>
    </xf>
    <xf numFmtId="0" fontId="2" fillId="0" borderId="5" xfId="0" applyFont="1" applyFill="1" applyBorder="1" applyAlignment="1">
      <alignment horizontal="center"/>
    </xf>
    <xf numFmtId="0" fontId="2" fillId="0" borderId="4" xfId="0" applyFont="1" applyFill="1" applyBorder="1"/>
    <xf numFmtId="49" fontId="2" fillId="0" borderId="5" xfId="0" applyNumberFormat="1" applyFont="1" applyFill="1" applyBorder="1" applyAlignment="1">
      <alignment horizontal="right" vertical="center"/>
    </xf>
    <xf numFmtId="0" fontId="2" fillId="0" borderId="5" xfId="0" applyFont="1" applyFill="1" applyBorder="1" applyAlignment="1">
      <alignment horizontal="right"/>
    </xf>
    <xf numFmtId="0" fontId="2" fillId="0" borderId="0" xfId="0" applyFont="1" applyFill="1" applyBorder="1" applyAlignment="1">
      <alignment horizontal="left" vertical="top"/>
    </xf>
    <xf numFmtId="0" fontId="2" fillId="0" borderId="0" xfId="0" applyFont="1" applyFill="1" applyBorder="1" applyAlignment="1">
      <alignment horizontal="center"/>
    </xf>
    <xf numFmtId="0" fontId="2" fillId="0" borderId="6" xfId="0" applyFont="1" applyFill="1" applyBorder="1"/>
    <xf numFmtId="0" fontId="2" fillId="0" borderId="6" xfId="0" applyFont="1" applyFill="1" applyBorder="1" applyAlignment="1">
      <alignment horizontal="left"/>
    </xf>
    <xf numFmtId="0" fontId="2" fillId="0" borderId="8" xfId="0" applyFont="1" applyFill="1" applyBorder="1" applyAlignment="1">
      <alignment horizontal="right"/>
    </xf>
    <xf numFmtId="0" fontId="2" fillId="0" borderId="6" xfId="0" applyFont="1" applyFill="1" applyBorder="1" applyAlignment="1">
      <alignment horizontal="center"/>
    </xf>
    <xf numFmtId="0" fontId="2" fillId="0" borderId="8" xfId="0" applyFont="1" applyFill="1" applyBorder="1"/>
    <xf numFmtId="0" fontId="2" fillId="0" borderId="0" xfId="0" applyFont="1" applyFill="1" applyBorder="1" applyAlignment="1">
      <alignment horizontal="left"/>
    </xf>
    <xf numFmtId="49" fontId="2" fillId="0" borderId="5" xfId="0" applyNumberFormat="1" applyFont="1" applyFill="1" applyBorder="1" applyAlignment="1">
      <alignment horizontal="center"/>
    </xf>
    <xf numFmtId="0" fontId="2" fillId="0" borderId="8" xfId="0" applyFont="1" applyFill="1" applyBorder="1" applyAlignment="1">
      <alignment horizontal="center"/>
    </xf>
    <xf numFmtId="0" fontId="2" fillId="0" borderId="6" xfId="0" applyFont="1" applyFill="1" applyBorder="1" applyAlignment="1">
      <alignment horizontal="right"/>
    </xf>
    <xf numFmtId="0" fontId="2" fillId="0" borderId="0" xfId="0" applyFont="1" applyFill="1" applyBorder="1" applyAlignment="1">
      <alignment horizontal="right"/>
    </xf>
    <xf numFmtId="0" fontId="2" fillId="0" borderId="3" xfId="0" applyFont="1" applyFill="1" applyBorder="1" applyAlignment="1">
      <alignment horizontal="right"/>
    </xf>
    <xf numFmtId="0" fontId="1" fillId="0" borderId="0" xfId="0" applyFont="1" applyFill="1" applyBorder="1" applyAlignment="1">
      <alignment horizontal="left" vertical="center"/>
    </xf>
    <xf numFmtId="0" fontId="3" fillId="0" borderId="0" xfId="0" applyFont="1" applyFill="1" applyBorder="1" applyAlignment="1">
      <alignment horizontal="center" vertical="center"/>
    </xf>
    <xf numFmtId="0" fontId="4" fillId="0" borderId="0" xfId="0" applyFont="1" applyFill="1" applyBorder="1" applyAlignment="1">
      <alignment horizontal="center" vertical="center"/>
    </xf>
    <xf numFmtId="164" fontId="5" fillId="0" borderId="5" xfId="0" applyNumberFormat="1" applyFont="1" applyFill="1" applyBorder="1" applyAlignment="1">
      <alignment horizontal="right" vertical="center"/>
    </xf>
    <xf numFmtId="0" fontId="2" fillId="0" borderId="7" xfId="0" applyFont="1" applyFill="1" applyBorder="1" applyAlignment="1">
      <alignment horizontal="left"/>
    </xf>
    <xf numFmtId="0" fontId="2" fillId="0" borderId="1" xfId="0" applyFont="1" applyFill="1" applyBorder="1" applyAlignment="1">
      <alignment horizontal="right"/>
    </xf>
    <xf numFmtId="0" fontId="2" fillId="0" borderId="7" xfId="0" applyFont="1" applyFill="1" applyBorder="1"/>
    <xf numFmtId="0" fontId="2" fillId="0" borderId="3" xfId="0" applyFont="1" applyFill="1" applyBorder="1" applyAlignment="1">
      <alignment horizontal="left"/>
    </xf>
    <xf numFmtId="0" fontId="2" fillId="0" borderId="5" xfId="0" applyFont="1" applyFill="1" applyBorder="1" applyAlignment="1">
      <alignment horizontal="left"/>
    </xf>
    <xf numFmtId="0" fontId="2" fillId="0" borderId="8" xfId="0" applyFont="1" applyFill="1" applyBorder="1" applyAlignment="1">
      <alignment horizontal="left"/>
    </xf>
    <xf numFmtId="0" fontId="2" fillId="0" borderId="4" xfId="0" applyFont="1" applyFill="1" applyBorder="1" applyAlignment="1">
      <alignment horizontal="right"/>
    </xf>
    <xf numFmtId="0" fontId="7" fillId="0" borderId="0" xfId="0" applyFont="1" applyFill="1" applyBorder="1" applyAlignment="1">
      <alignment horizontal="left" vertical="top"/>
    </xf>
    <xf numFmtId="0" fontId="5" fillId="0" borderId="0" xfId="0" applyFont="1" applyFill="1" applyBorder="1" applyAlignment="1">
      <alignment horizontal="left" vertical="top"/>
    </xf>
    <xf numFmtId="0" fontId="1" fillId="0" borderId="0" xfId="0" applyFont="1" applyFill="1" applyBorder="1" applyAlignment="1">
      <alignment horizontal="center"/>
    </xf>
    <xf numFmtId="0" fontId="2" fillId="0" borderId="5" xfId="0" applyFont="1" applyFill="1" applyBorder="1" applyAlignment="1"/>
    <xf numFmtId="0" fontId="2" fillId="0" borderId="0" xfId="0" applyFont="1" applyFill="1" applyBorder="1" applyAlignment="1"/>
    <xf numFmtId="0" fontId="2" fillId="0" borderId="3" xfId="0" applyFont="1" applyFill="1" applyBorder="1" applyAlignment="1"/>
    <xf numFmtId="49" fontId="1" fillId="0" borderId="0" xfId="0" applyNumberFormat="1" applyFont="1" applyFill="1" applyBorder="1" applyAlignment="1">
      <alignment horizontal="center"/>
    </xf>
    <xf numFmtId="49" fontId="1" fillId="0" borderId="5" xfId="0" applyNumberFormat="1" applyFont="1" applyFill="1" applyBorder="1" applyAlignment="1">
      <alignment horizontal="left" vertical="center"/>
    </xf>
    <xf numFmtId="49" fontId="2" fillId="0" borderId="5" xfId="0" applyNumberFormat="1" applyFont="1" applyFill="1" applyBorder="1" applyAlignment="1">
      <alignment horizontal="left" vertical="center"/>
    </xf>
    <xf numFmtId="0" fontId="5" fillId="2" borderId="5" xfId="0" applyFont="1" applyFill="1" applyBorder="1" applyAlignment="1">
      <alignment horizontal="center" vertical="center"/>
    </xf>
    <xf numFmtId="0" fontId="2" fillId="0" borderId="8" xfId="0" applyFont="1" applyFill="1" applyBorder="1" applyAlignment="1"/>
    <xf numFmtId="0" fontId="2" fillId="0" borderId="5" xfId="0" applyNumberFormat="1" applyFont="1" applyFill="1" applyBorder="1" applyAlignment="1">
      <alignment horizontal="center"/>
    </xf>
    <xf numFmtId="0" fontId="2" fillId="0" borderId="1" xfId="0" applyNumberFormat="1" applyFont="1" applyFill="1" applyBorder="1" applyAlignment="1">
      <alignment horizontal="center"/>
    </xf>
    <xf numFmtId="0" fontId="2" fillId="0" borderId="3" xfId="0" applyNumberFormat="1" applyFont="1" applyFill="1" applyBorder="1" applyAlignment="1">
      <alignment horizontal="center"/>
    </xf>
    <xf numFmtId="0" fontId="2" fillId="0" borderId="0" xfId="0" applyFont="1" applyFill="1" applyBorder="1" applyAlignment="1">
      <alignment vertical="top"/>
    </xf>
    <xf numFmtId="0" fontId="2" fillId="0" borderId="0" xfId="0" applyNumberFormat="1" applyFont="1" applyFill="1" applyBorder="1" applyAlignment="1">
      <alignment horizontal="left" vertical="top"/>
    </xf>
    <xf numFmtId="0" fontId="1" fillId="0" borderId="0" xfId="0" applyFont="1" applyFill="1" applyBorder="1" applyAlignment="1">
      <alignment horizontal="left" vertical="top"/>
    </xf>
    <xf numFmtId="0" fontId="2" fillId="0" borderId="0" xfId="0" applyFont="1" applyFill="1" applyBorder="1" applyAlignment="1">
      <alignment horizontal="center"/>
    </xf>
    <xf numFmtId="164" fontId="5" fillId="0" borderId="0" xfId="0" applyNumberFormat="1" applyFont="1" applyFill="1" applyBorder="1" applyAlignment="1">
      <alignment horizontal="right" vertical="center"/>
    </xf>
    <xf numFmtId="49" fontId="2" fillId="0" borderId="0" xfId="0" applyNumberFormat="1" applyFont="1" applyFill="1" applyBorder="1" applyAlignment="1">
      <alignment vertical="top"/>
    </xf>
    <xf numFmtId="0" fontId="4" fillId="0" borderId="0" xfId="0" applyFont="1" applyFill="1" applyBorder="1" applyAlignment="1">
      <alignment horizontal="left" vertical="top"/>
    </xf>
    <xf numFmtId="49" fontId="1" fillId="0" borderId="0" xfId="0" applyNumberFormat="1" applyFont="1" applyFill="1" applyBorder="1" applyAlignment="1">
      <alignment vertical="top"/>
    </xf>
    <xf numFmtId="0" fontId="7" fillId="0" borderId="0" xfId="0" applyFont="1" applyFill="1" applyBorder="1" applyAlignment="1">
      <alignment vertical="top"/>
    </xf>
    <xf numFmtId="0" fontId="5" fillId="0" borderId="0" xfId="0" applyFont="1" applyFill="1" applyBorder="1" applyAlignment="1">
      <alignment vertical="top"/>
    </xf>
    <xf numFmtId="0" fontId="2" fillId="0" borderId="0" xfId="0" applyFont="1" applyFill="1" applyBorder="1" applyAlignment="1">
      <alignment horizontal="left"/>
    </xf>
    <xf numFmtId="0" fontId="2" fillId="0" borderId="0" xfId="0" applyFont="1" applyFill="1" applyBorder="1" applyAlignment="1">
      <alignment horizontal="center"/>
    </xf>
    <xf numFmtId="0" fontId="2" fillId="0" borderId="0" xfId="0" applyFont="1" applyFill="1" applyBorder="1" applyAlignment="1">
      <alignment horizontal="left"/>
    </xf>
    <xf numFmtId="0" fontId="2" fillId="0" borderId="0" xfId="0" applyFont="1" applyFill="1" applyBorder="1" applyAlignment="1">
      <alignment horizontal="center"/>
    </xf>
    <xf numFmtId="0" fontId="2" fillId="0" borderId="4" xfId="0" applyFont="1" applyFill="1" applyBorder="1" applyAlignment="1">
      <alignment horizontal="center"/>
    </xf>
    <xf numFmtId="0" fontId="0" fillId="0" borderId="0" xfId="0" applyBorder="1" applyAlignment="1">
      <alignment horizontal="left" vertical="top" wrapText="1"/>
    </xf>
    <xf numFmtId="0" fontId="2" fillId="0" borderId="1" xfId="0" applyFont="1" applyFill="1" applyBorder="1" applyAlignment="1">
      <alignment horizontal="left" vertical="top"/>
    </xf>
    <xf numFmtId="0" fontId="0" fillId="0" borderId="4" xfId="0" applyBorder="1" applyAlignment="1">
      <alignment horizontal="left" vertical="top"/>
    </xf>
    <xf numFmtId="0" fontId="1" fillId="0" borderId="0" xfId="0" applyFont="1" applyFill="1" applyBorder="1" applyAlignment="1"/>
    <xf numFmtId="0" fontId="3" fillId="0" borderId="0" xfId="0" applyFont="1" applyFill="1" applyBorder="1" applyAlignment="1">
      <alignment vertical="center"/>
    </xf>
    <xf numFmtId="0" fontId="4" fillId="0" borderId="0" xfId="0" applyFont="1" applyFill="1" applyBorder="1" applyAlignment="1">
      <alignment vertical="center"/>
    </xf>
    <xf numFmtId="0" fontId="4" fillId="0" borderId="0" xfId="0" applyFont="1" applyFill="1" applyBorder="1" applyAlignment="1">
      <alignment horizontal="center"/>
    </xf>
    <xf numFmtId="49" fontId="2" fillId="0" borderId="0" xfId="0" applyNumberFormat="1" applyFont="1" applyBorder="1" applyAlignment="1">
      <alignment vertical="center"/>
    </xf>
    <xf numFmtId="49" fontId="2" fillId="0" borderId="0" xfId="0" applyNumberFormat="1" applyFont="1" applyBorder="1" applyAlignment="1">
      <alignment horizontal="center"/>
    </xf>
    <xf numFmtId="0" fontId="7" fillId="0" borderId="0" xfId="0" applyFont="1" applyFill="1" applyBorder="1" applyAlignment="1">
      <alignment vertical="center"/>
    </xf>
    <xf numFmtId="0" fontId="5" fillId="0" borderId="0" xfId="0" applyFont="1" applyFill="1" applyBorder="1" applyAlignment="1">
      <alignment vertical="center"/>
    </xf>
    <xf numFmtId="0" fontId="5" fillId="0" borderId="0" xfId="0" applyFont="1" applyFill="1" applyBorder="1" applyAlignment="1">
      <alignment horizontal="center"/>
    </xf>
    <xf numFmtId="49" fontId="5" fillId="0" borderId="0" xfId="0" applyNumberFormat="1" applyFont="1" applyFill="1" applyBorder="1" applyAlignment="1">
      <alignment horizontal="center" vertical="center"/>
    </xf>
    <xf numFmtId="0" fontId="4" fillId="0" borderId="0" xfId="0" applyFont="1" applyFill="1" applyBorder="1" applyAlignment="1">
      <alignment vertical="top"/>
    </xf>
    <xf numFmtId="0" fontId="1" fillId="0" borderId="0" xfId="0" applyNumberFormat="1" applyFont="1" applyFill="1" applyBorder="1" applyAlignment="1">
      <alignment vertical="center"/>
    </xf>
    <xf numFmtId="0" fontId="2" fillId="0" borderId="0" xfId="0" applyNumberFormat="1" applyFont="1" applyFill="1" applyBorder="1" applyAlignment="1">
      <alignment vertical="center"/>
    </xf>
    <xf numFmtId="0" fontId="1" fillId="0" borderId="0" xfId="0" applyFont="1" applyFill="1" applyBorder="1" applyAlignment="1">
      <alignment vertical="center"/>
    </xf>
    <xf numFmtId="0" fontId="2" fillId="0" borderId="0" xfId="0" applyFont="1" applyFill="1" applyBorder="1" applyAlignment="1">
      <alignment vertical="center"/>
    </xf>
    <xf numFmtId="49" fontId="1" fillId="0" borderId="0" xfId="0" applyNumberFormat="1" applyFont="1" applyFill="1" applyBorder="1" applyAlignment="1"/>
    <xf numFmtId="49" fontId="2" fillId="0" borderId="0" xfId="0" applyNumberFormat="1" applyFont="1" applyFill="1" applyBorder="1" applyAlignment="1"/>
    <xf numFmtId="15" fontId="2" fillId="0" borderId="0" xfId="0" applyNumberFormat="1" applyFont="1" applyFill="1" applyBorder="1" applyAlignment="1">
      <alignment horizontal="center" vertical="center"/>
    </xf>
    <xf numFmtId="0" fontId="1" fillId="0" borderId="0" xfId="0" applyFont="1" applyFill="1" applyBorder="1" applyAlignment="1">
      <alignment vertical="top"/>
    </xf>
    <xf numFmtId="0" fontId="3" fillId="0" borderId="0" xfId="0" applyFont="1" applyFill="1" applyBorder="1" applyAlignment="1">
      <alignment horizontal="center"/>
    </xf>
    <xf numFmtId="15" fontId="4" fillId="0" borderId="0" xfId="0" applyNumberFormat="1" applyFont="1" applyFill="1" applyBorder="1" applyAlignment="1">
      <alignment horizontal="center" vertical="center"/>
    </xf>
    <xf numFmtId="49" fontId="6" fillId="0" borderId="0" xfId="0" applyNumberFormat="1" applyFont="1" applyFill="1" applyBorder="1" applyAlignment="1">
      <alignment horizontal="center" vertical="center"/>
    </xf>
    <xf numFmtId="15" fontId="2" fillId="0" borderId="0" xfId="0" applyNumberFormat="1" applyFont="1" applyFill="1" applyBorder="1" applyAlignment="1">
      <alignment horizontal="center"/>
    </xf>
    <xf numFmtId="49" fontId="2" fillId="0" borderId="0" xfId="0" applyNumberFormat="1" applyFont="1" applyFill="1" applyBorder="1" applyAlignment="1" applyProtection="1">
      <alignment horizontal="center"/>
    </xf>
    <xf numFmtId="0" fontId="5" fillId="0" borderId="0" xfId="0" applyFont="1" applyFill="1" applyBorder="1" applyAlignment="1">
      <alignment horizontal="center" vertical="top"/>
    </xf>
    <xf numFmtId="0" fontId="1" fillId="0" borderId="0" xfId="0" applyFont="1" applyBorder="1" applyAlignment="1">
      <alignment vertical="center"/>
    </xf>
    <xf numFmtId="0" fontId="2" fillId="0" borderId="0" xfId="0" applyFont="1" applyBorder="1" applyAlignment="1">
      <alignment vertical="center"/>
    </xf>
    <xf numFmtId="0" fontId="2" fillId="0" borderId="0" xfId="0" applyNumberFormat="1" applyFont="1" applyFill="1" applyBorder="1" applyAlignment="1"/>
    <xf numFmtId="0" fontId="3" fillId="2" borderId="0" xfId="0" applyFont="1" applyFill="1" applyBorder="1" applyAlignment="1">
      <alignment vertical="center"/>
    </xf>
    <xf numFmtId="0" fontId="4" fillId="2" borderId="0" xfId="0" applyFont="1" applyFill="1" applyBorder="1" applyAlignment="1">
      <alignment vertical="center"/>
    </xf>
    <xf numFmtId="0" fontId="4" fillId="2" borderId="0" xfId="0" applyFont="1" applyFill="1" applyBorder="1" applyAlignment="1">
      <alignment horizontal="center" vertical="center"/>
    </xf>
    <xf numFmtId="0" fontId="7" fillId="0" borderId="0" xfId="0" applyNumberFormat="1" applyFont="1" applyFill="1" applyBorder="1" applyAlignment="1">
      <alignment vertical="center"/>
    </xf>
    <xf numFmtId="0" fontId="5" fillId="0" borderId="0" xfId="0" applyNumberFormat="1" applyFont="1" applyFill="1" applyBorder="1" applyAlignment="1">
      <alignment vertical="center"/>
    </xf>
    <xf numFmtId="0" fontId="5" fillId="0" borderId="0" xfId="0" applyNumberFormat="1" applyFont="1" applyFill="1" applyBorder="1" applyAlignment="1">
      <alignment horizontal="center" vertical="center"/>
    </xf>
    <xf numFmtId="0" fontId="2" fillId="0" borderId="0" xfId="0" applyFont="1" applyFill="1" applyBorder="1" applyAlignment="1">
      <alignment horizontal="center" vertical="top"/>
    </xf>
    <xf numFmtId="49" fontId="2" fillId="0" borderId="0" xfId="0" applyNumberFormat="1" applyFont="1" applyFill="1" applyBorder="1" applyAlignment="1">
      <alignment horizontal="center" vertical="top"/>
    </xf>
    <xf numFmtId="14" fontId="2" fillId="0" borderId="0" xfId="0" applyNumberFormat="1" applyFont="1" applyFill="1" applyBorder="1" applyAlignment="1">
      <alignment horizontal="center"/>
    </xf>
    <xf numFmtId="0" fontId="2" fillId="0" borderId="0" xfId="0" applyFont="1" applyBorder="1" applyAlignment="1">
      <alignment horizontal="center"/>
    </xf>
    <xf numFmtId="0" fontId="4" fillId="2" borderId="0" xfId="0" applyFont="1" applyFill="1" applyBorder="1" applyAlignment="1">
      <alignment horizontal="center"/>
    </xf>
    <xf numFmtId="0" fontId="7" fillId="2" borderId="0" xfId="0" applyFont="1" applyFill="1" applyBorder="1" applyAlignment="1">
      <alignment vertical="center"/>
    </xf>
    <xf numFmtId="0" fontId="5" fillId="2" borderId="0" xfId="0" applyFont="1" applyFill="1" applyBorder="1" applyAlignment="1">
      <alignment vertical="center"/>
    </xf>
    <xf numFmtId="0" fontId="5" fillId="2" borderId="0" xfId="0" applyFont="1" applyFill="1" applyBorder="1" applyAlignment="1">
      <alignment horizontal="center"/>
    </xf>
    <xf numFmtId="164" fontId="6" fillId="0" borderId="0" xfId="0" applyNumberFormat="1" applyFont="1" applyBorder="1" applyAlignment="1">
      <alignment horizontal="center" vertical="center"/>
    </xf>
    <xf numFmtId="0" fontId="3" fillId="2" borderId="0" xfId="0" applyFont="1" applyFill="1" applyBorder="1" applyAlignment="1">
      <alignment vertical="center" wrapText="1"/>
    </xf>
    <xf numFmtId="0" fontId="4" fillId="3" borderId="0" xfId="0" applyFont="1" applyFill="1" applyBorder="1" applyAlignment="1">
      <alignment horizontal="center" wrapText="1"/>
    </xf>
    <xf numFmtId="0" fontId="4" fillId="3" borderId="0" xfId="0" applyFont="1" applyFill="1" applyBorder="1" applyAlignment="1">
      <alignment horizontal="center" vertical="center" wrapText="1"/>
    </xf>
    <xf numFmtId="0" fontId="3" fillId="0" borderId="0" xfId="0" applyFont="1" applyFill="1" applyBorder="1" applyAlignment="1">
      <alignment vertical="center" wrapText="1"/>
    </xf>
    <xf numFmtId="0" fontId="4" fillId="0" borderId="0" xfId="0" applyFont="1" applyFill="1" applyBorder="1" applyAlignment="1">
      <alignment vertical="center" wrapText="1"/>
    </xf>
    <xf numFmtId="49" fontId="6" fillId="0" borderId="0" xfId="0" applyNumberFormat="1" applyFont="1" applyBorder="1" applyAlignment="1">
      <alignment horizontal="center" vertical="center"/>
    </xf>
    <xf numFmtId="0" fontId="1" fillId="0" borderId="0" xfId="0" applyFont="1" applyBorder="1" applyAlignment="1"/>
    <xf numFmtId="0" fontId="2" fillId="0" borderId="0" xfId="0" applyFont="1" applyBorder="1" applyAlignment="1"/>
    <xf numFmtId="0" fontId="8" fillId="2" borderId="0" xfId="0" applyFont="1" applyFill="1" applyBorder="1" applyAlignment="1">
      <alignment vertical="center"/>
    </xf>
    <xf numFmtId="0" fontId="6" fillId="2" borderId="0" xfId="0" applyFont="1" applyFill="1" applyBorder="1" applyAlignment="1">
      <alignment vertical="center"/>
    </xf>
    <xf numFmtId="0" fontId="6" fillId="0" borderId="0" xfId="0" applyFont="1" applyBorder="1" applyAlignment="1">
      <alignment horizontal="center"/>
    </xf>
    <xf numFmtId="0" fontId="6" fillId="0" borderId="0" xfId="0" applyFont="1" applyBorder="1" applyAlignment="1">
      <alignment horizontal="center" vertical="center"/>
    </xf>
    <xf numFmtId="49" fontId="5" fillId="2" borderId="0" xfId="0" applyNumberFormat="1" applyFont="1" applyFill="1" applyBorder="1" applyAlignment="1">
      <alignment horizontal="center" vertical="center"/>
    </xf>
    <xf numFmtId="49" fontId="1" fillId="4" borderId="0" xfId="0" applyNumberFormat="1" applyFont="1" applyFill="1" applyBorder="1" applyAlignment="1">
      <alignment vertical="center"/>
    </xf>
    <xf numFmtId="49" fontId="2" fillId="4" borderId="0" xfId="0" applyNumberFormat="1" applyFont="1" applyFill="1" applyBorder="1" applyAlignment="1">
      <alignment vertical="center"/>
    </xf>
    <xf numFmtId="49" fontId="2" fillId="4" borderId="0" xfId="0" applyNumberFormat="1" applyFont="1" applyFill="1" applyBorder="1" applyAlignment="1">
      <alignment horizontal="center"/>
    </xf>
    <xf numFmtId="0" fontId="7" fillId="0" borderId="0" xfId="0" applyFont="1" applyFill="1" applyBorder="1" applyAlignment="1"/>
    <xf numFmtId="0" fontId="5" fillId="0" borderId="0" xfId="0" applyFont="1" applyFill="1" applyBorder="1" applyAlignment="1"/>
    <xf numFmtId="0" fontId="2" fillId="0" borderId="0" xfId="0" applyNumberFormat="1" applyFont="1" applyFill="1" applyBorder="1" applyAlignment="1" applyProtection="1">
      <alignment horizontal="center"/>
    </xf>
    <xf numFmtId="0" fontId="9" fillId="0" borderId="0" xfId="0" applyFont="1" applyFill="1" applyBorder="1" applyAlignment="1"/>
    <xf numFmtId="0" fontId="9" fillId="0" borderId="0" xfId="0" applyFont="1" applyFill="1" applyAlignment="1">
      <alignment horizontal="left"/>
    </xf>
    <xf numFmtId="0" fontId="9" fillId="0" borderId="0" xfId="0" applyFont="1" applyFill="1" applyBorder="1" applyAlignment="1">
      <alignment horizontal="left"/>
    </xf>
    <xf numFmtId="0" fontId="9" fillId="0" borderId="0" xfId="0" applyFont="1" applyFill="1" applyBorder="1" applyAlignment="1">
      <alignment horizontal="left" vertical="center"/>
    </xf>
    <xf numFmtId="49" fontId="1" fillId="0" borderId="0" xfId="0" applyNumberFormat="1" applyFont="1" applyFill="1" applyBorder="1" applyAlignment="1">
      <alignment horizontal="right" vertical="top"/>
    </xf>
    <xf numFmtId="49" fontId="1" fillId="0" borderId="0" xfId="0" applyNumberFormat="1" applyFont="1" applyFill="1" applyBorder="1" applyAlignment="1">
      <alignment horizontal="right" vertical="center"/>
    </xf>
    <xf numFmtId="0" fontId="1" fillId="0" borderId="0" xfId="0" applyFont="1" applyFill="1" applyBorder="1" applyAlignment="1">
      <alignment horizontal="right"/>
    </xf>
    <xf numFmtId="0" fontId="3" fillId="0" borderId="0" xfId="0" applyFont="1" applyFill="1" applyBorder="1" applyAlignment="1">
      <alignment horizontal="right" vertical="center"/>
    </xf>
    <xf numFmtId="49" fontId="1" fillId="0" borderId="0" xfId="0" applyNumberFormat="1" applyFont="1" applyBorder="1" applyAlignment="1">
      <alignment horizontal="right" vertical="center"/>
    </xf>
    <xf numFmtId="0" fontId="7" fillId="0" borderId="0" xfId="0" applyFont="1" applyFill="1" applyBorder="1" applyAlignment="1">
      <alignment horizontal="right" vertical="center"/>
    </xf>
    <xf numFmtId="0" fontId="1" fillId="0" borderId="0" xfId="0" applyNumberFormat="1" applyFont="1" applyFill="1" applyBorder="1" applyAlignment="1">
      <alignment horizontal="right" vertical="center"/>
    </xf>
    <xf numFmtId="0" fontId="1" fillId="0" borderId="0" xfId="0" applyFont="1" applyFill="1" applyBorder="1" applyAlignment="1">
      <alignment horizontal="right" vertical="center"/>
    </xf>
    <xf numFmtId="49" fontId="1" fillId="0" borderId="0" xfId="0" applyNumberFormat="1" applyFont="1" applyFill="1" applyBorder="1" applyAlignment="1">
      <alignment horizontal="right"/>
    </xf>
    <xf numFmtId="0" fontId="7" fillId="0" borderId="0" xfId="0" applyFont="1" applyFill="1" applyBorder="1" applyAlignment="1">
      <alignment horizontal="right" vertical="top"/>
    </xf>
    <xf numFmtId="0" fontId="1" fillId="0" borderId="0" xfId="0" applyFont="1" applyFill="1" applyBorder="1" applyAlignment="1">
      <alignment horizontal="right" vertical="top"/>
    </xf>
    <xf numFmtId="0" fontId="2" fillId="0" borderId="0" xfId="0" applyNumberFormat="1" applyFont="1" applyFill="1" applyBorder="1" applyAlignment="1">
      <alignment horizontal="right"/>
    </xf>
    <xf numFmtId="0" fontId="5" fillId="2" borderId="0" xfId="0" applyFont="1" applyFill="1" applyBorder="1" applyAlignment="1">
      <alignment horizontal="right" vertical="center"/>
    </xf>
    <xf numFmtId="0" fontId="2" fillId="0" borderId="0" xfId="0" applyFont="1" applyBorder="1" applyAlignment="1">
      <alignment horizontal="right"/>
    </xf>
    <xf numFmtId="0" fontId="2" fillId="0" borderId="1" xfId="0" applyNumberFormat="1" applyFont="1" applyFill="1" applyBorder="1" applyAlignment="1">
      <alignment horizontal="right"/>
    </xf>
    <xf numFmtId="0" fontId="2" fillId="0" borderId="2" xfId="0" applyFont="1" applyFill="1" applyBorder="1" applyAlignment="1">
      <alignment horizontal="center"/>
    </xf>
    <xf numFmtId="0" fontId="2" fillId="0" borderId="4" xfId="0" applyFont="1" applyFill="1" applyBorder="1" applyAlignment="1">
      <alignment horizontal="center" vertical="top"/>
    </xf>
    <xf numFmtId="49" fontId="2" fillId="0" borderId="4" xfId="0" applyNumberFormat="1" applyFont="1" applyFill="1" applyBorder="1" applyAlignment="1">
      <alignment horizontal="center" vertical="top"/>
    </xf>
    <xf numFmtId="0" fontId="2" fillId="0" borderId="7" xfId="0" applyFont="1" applyFill="1" applyBorder="1" applyAlignment="1">
      <alignment horizontal="center"/>
    </xf>
    <xf numFmtId="49" fontId="2" fillId="0" borderId="4" xfId="0" applyNumberFormat="1" applyFont="1" applyFill="1" applyBorder="1" applyAlignment="1">
      <alignment horizontal="center"/>
    </xf>
    <xf numFmtId="49" fontId="2" fillId="0" borderId="4" xfId="0" applyNumberFormat="1" applyFont="1" applyFill="1" applyBorder="1" applyAlignment="1">
      <alignment horizontal="center" vertical="center"/>
    </xf>
    <xf numFmtId="49" fontId="2" fillId="0" borderId="4" xfId="0" applyNumberFormat="1" applyFont="1" applyBorder="1" applyAlignment="1">
      <alignment horizontal="center"/>
    </xf>
    <xf numFmtId="0" fontId="4" fillId="0" borderId="0" xfId="0" applyFont="1" applyFill="1" applyBorder="1" applyAlignment="1">
      <alignment horizontal="center" vertical="top"/>
    </xf>
    <xf numFmtId="0" fontId="2" fillId="0" borderId="4" xfId="0" applyNumberFormat="1" applyFont="1" applyFill="1" applyBorder="1" applyAlignment="1">
      <alignment horizontal="center"/>
    </xf>
    <xf numFmtId="0" fontId="3" fillId="0" borderId="0" xfId="0" applyFont="1" applyFill="1" applyBorder="1" applyAlignment="1">
      <alignment horizontal="center" vertical="top"/>
    </xf>
    <xf numFmtId="49" fontId="6" fillId="0" borderId="0" xfId="0" applyNumberFormat="1" applyFont="1" applyFill="1" applyBorder="1" applyAlignment="1">
      <alignment horizontal="center"/>
    </xf>
    <xf numFmtId="0" fontId="1" fillId="0" borderId="0" xfId="0" applyNumberFormat="1" applyFont="1" applyFill="1" applyBorder="1" applyAlignment="1">
      <alignment horizontal="center" vertical="center"/>
    </xf>
    <xf numFmtId="0" fontId="2" fillId="0" borderId="4" xfId="0" applyFont="1" applyFill="1" applyBorder="1" applyAlignment="1">
      <alignment horizontal="center" vertical="center"/>
    </xf>
    <xf numFmtId="49" fontId="2" fillId="0" borderId="6" xfId="0" applyNumberFormat="1" applyFont="1" applyFill="1" applyBorder="1" applyAlignment="1">
      <alignment horizontal="center"/>
    </xf>
    <xf numFmtId="0" fontId="7" fillId="0" borderId="0" xfId="0" applyFont="1" applyFill="1" applyBorder="1" applyAlignment="1">
      <alignment horizontal="center" vertical="top"/>
    </xf>
    <xf numFmtId="49" fontId="1" fillId="0" borderId="0" xfId="0" applyNumberFormat="1" applyFont="1" applyBorder="1" applyAlignment="1">
      <alignment horizontal="center" vertical="center"/>
    </xf>
    <xf numFmtId="49" fontId="2" fillId="0" borderId="1" xfId="0" applyNumberFormat="1" applyFont="1" applyFill="1" applyBorder="1" applyAlignment="1">
      <alignment horizontal="center"/>
    </xf>
    <xf numFmtId="0" fontId="0" fillId="0" borderId="0" xfId="0" applyBorder="1" applyAlignment="1">
      <alignment horizontal="center" wrapText="1"/>
    </xf>
    <xf numFmtId="49" fontId="1" fillId="0" borderId="4" xfId="0" applyNumberFormat="1" applyFont="1" applyFill="1" applyBorder="1" applyAlignment="1">
      <alignment horizontal="center" vertical="center"/>
    </xf>
    <xf numFmtId="0" fontId="1" fillId="0" borderId="0" xfId="0" applyFont="1" applyBorder="1" applyAlignment="1">
      <alignment horizontal="center" vertical="center"/>
    </xf>
    <xf numFmtId="0" fontId="3" fillId="2" borderId="0" xfId="0" applyFont="1" applyFill="1" applyBorder="1" applyAlignment="1">
      <alignment horizontal="center" vertical="center"/>
    </xf>
    <xf numFmtId="0" fontId="7" fillId="0" borderId="0" xfId="0" applyNumberFormat="1" applyFont="1" applyFill="1" applyBorder="1" applyAlignment="1">
      <alignment horizontal="center" vertical="center"/>
    </xf>
    <xf numFmtId="0" fontId="1" fillId="0" borderId="0" xfId="0" applyFont="1" applyFill="1" applyBorder="1" applyAlignment="1">
      <alignment horizontal="center" vertical="top"/>
    </xf>
    <xf numFmtId="49" fontId="1" fillId="0" borderId="0" xfId="0" applyNumberFormat="1" applyFont="1" applyFill="1" applyBorder="1" applyAlignment="1">
      <alignment horizontal="center" vertical="top"/>
    </xf>
    <xf numFmtId="0" fontId="7" fillId="0" borderId="6" xfId="0" applyFont="1" applyFill="1" applyBorder="1" applyAlignment="1">
      <alignment horizontal="center" vertical="center"/>
    </xf>
    <xf numFmtId="0" fontId="7" fillId="2" borderId="0" xfId="0" applyFont="1" applyFill="1" applyBorder="1" applyAlignment="1">
      <alignment horizontal="center" vertical="center"/>
    </xf>
    <xf numFmtId="164" fontId="6" fillId="0" borderId="0" xfId="0" applyNumberFormat="1" applyFont="1" applyBorder="1" applyAlignment="1">
      <alignment horizontal="center"/>
    </xf>
    <xf numFmtId="0" fontId="7" fillId="0" borderId="4" xfId="0" applyFont="1" applyFill="1" applyBorder="1" applyAlignment="1">
      <alignment horizontal="center" vertical="center"/>
    </xf>
    <xf numFmtId="0" fontId="2" fillId="0" borderId="6" xfId="0" applyFont="1" applyFill="1" applyBorder="1" applyAlignment="1">
      <alignment horizontal="center" vertical="center"/>
    </xf>
    <xf numFmtId="49" fontId="6" fillId="0" borderId="0" xfId="0" applyNumberFormat="1" applyFont="1" applyBorder="1" applyAlignment="1">
      <alignment horizontal="center"/>
    </xf>
    <xf numFmtId="49" fontId="6" fillId="0" borderId="4" xfId="0" applyNumberFormat="1" applyFont="1" applyFill="1" applyBorder="1" applyAlignment="1">
      <alignment horizontal="center"/>
    </xf>
    <xf numFmtId="49" fontId="2" fillId="0" borderId="6" xfId="0" applyNumberFormat="1" applyFont="1" applyFill="1" applyBorder="1" applyAlignment="1">
      <alignment horizontal="center" vertical="center"/>
    </xf>
    <xf numFmtId="49" fontId="2" fillId="0" borderId="7" xfId="0" applyNumberFormat="1" applyFont="1" applyFill="1" applyBorder="1" applyAlignment="1">
      <alignment horizontal="center"/>
    </xf>
    <xf numFmtId="0" fontId="5" fillId="0" borderId="4" xfId="0" applyFont="1" applyFill="1" applyBorder="1" applyAlignment="1">
      <alignment horizontal="center" vertical="center"/>
    </xf>
    <xf numFmtId="49" fontId="5" fillId="0" borderId="4" xfId="0" applyNumberFormat="1" applyFont="1" applyFill="1" applyBorder="1" applyAlignment="1">
      <alignment horizontal="center" vertical="center"/>
    </xf>
    <xf numFmtId="0" fontId="1" fillId="0" borderId="4" xfId="0" applyFont="1" applyFill="1" applyBorder="1" applyAlignment="1">
      <alignment horizontal="center" vertical="center"/>
    </xf>
    <xf numFmtId="164" fontId="5" fillId="0" borderId="0" xfId="0" applyNumberFormat="1" applyFont="1" applyFill="1" applyBorder="1" applyAlignment="1">
      <alignment horizontal="center" vertical="center"/>
    </xf>
    <xf numFmtId="0" fontId="1" fillId="0" borderId="0" xfId="0" applyFont="1" applyBorder="1" applyAlignment="1">
      <alignment horizontal="center"/>
    </xf>
    <xf numFmtId="164" fontId="6" fillId="0" borderId="0" xfId="0" applyNumberFormat="1" applyFont="1" applyFill="1" applyBorder="1" applyAlignment="1">
      <alignment horizontal="center"/>
    </xf>
    <xf numFmtId="0" fontId="2" fillId="0" borderId="1" xfId="0" applyFont="1" applyFill="1" applyBorder="1" applyAlignment="1">
      <alignment horizontal="center" vertical="center"/>
    </xf>
    <xf numFmtId="49" fontId="2" fillId="0" borderId="1" xfId="0" applyNumberFormat="1" applyFont="1" applyFill="1" applyBorder="1" applyAlignment="1">
      <alignment horizontal="center" vertical="center"/>
    </xf>
    <xf numFmtId="0" fontId="8" fillId="2" borderId="0" xfId="0" applyFont="1" applyFill="1" applyBorder="1" applyAlignment="1">
      <alignment horizontal="center" vertical="center"/>
    </xf>
    <xf numFmtId="0" fontId="6" fillId="0" borderId="4" xfId="0" applyFont="1" applyBorder="1" applyAlignment="1">
      <alignment horizontal="center"/>
    </xf>
    <xf numFmtId="49" fontId="1" fillId="4" borderId="0" xfId="0" applyNumberFormat="1" applyFont="1" applyFill="1" applyBorder="1" applyAlignment="1">
      <alignment horizontal="center" vertical="center"/>
    </xf>
    <xf numFmtId="49" fontId="2" fillId="4" borderId="0" xfId="0" applyNumberFormat="1" applyFont="1" applyFill="1" applyBorder="1" applyAlignment="1">
      <alignment horizontal="center" vertical="center"/>
    </xf>
    <xf numFmtId="0" fontId="7" fillId="0" borderId="0" xfId="0" applyFont="1" applyFill="1" applyBorder="1" applyAlignment="1">
      <alignment horizontal="center"/>
    </xf>
    <xf numFmtId="49" fontId="5" fillId="0" borderId="0" xfId="0" applyNumberFormat="1" applyFont="1" applyFill="1" applyBorder="1" applyAlignment="1">
      <alignment horizontal="center"/>
    </xf>
    <xf numFmtId="49" fontId="5" fillId="0" borderId="0" xfId="0" applyNumberFormat="1" applyFont="1" applyFill="1" applyBorder="1" applyAlignment="1">
      <alignment horizontal="center" vertical="top"/>
    </xf>
    <xf numFmtId="0" fontId="2" fillId="0" borderId="6" xfId="0" applyNumberFormat="1" applyFont="1" applyFill="1" applyBorder="1" applyAlignment="1">
      <alignment horizontal="center"/>
    </xf>
    <xf numFmtId="0" fontId="2" fillId="0" borderId="0" xfId="0" applyNumberFormat="1" applyFont="1" applyFill="1" applyBorder="1" applyAlignment="1">
      <alignment horizontal="center" vertical="top"/>
    </xf>
    <xf numFmtId="0" fontId="2" fillId="0" borderId="4" xfId="0" applyNumberFormat="1" applyFont="1" applyFill="1" applyBorder="1" applyAlignment="1">
      <alignment horizontal="center" vertical="top"/>
    </xf>
    <xf numFmtId="0" fontId="6" fillId="5" borderId="0" xfId="0" applyFont="1" applyFill="1" applyBorder="1" applyAlignment="1">
      <alignment horizontal="right"/>
    </xf>
    <xf numFmtId="0" fontId="6" fillId="5" borderId="0" xfId="0" applyFont="1" applyFill="1" applyBorder="1" applyAlignment="1">
      <alignment horizontal="center"/>
    </xf>
    <xf numFmtId="0" fontId="6" fillId="5" borderId="4" xfId="0" applyFont="1" applyFill="1" applyBorder="1" applyAlignment="1">
      <alignment horizontal="center"/>
    </xf>
    <xf numFmtId="0" fontId="10" fillId="5" borderId="3" xfId="0" applyFont="1" applyFill="1" applyBorder="1"/>
    <xf numFmtId="0" fontId="11" fillId="5" borderId="1" xfId="0" applyFont="1" applyFill="1" applyBorder="1"/>
    <xf numFmtId="0" fontId="6" fillId="5" borderId="1" xfId="0" applyFont="1" applyFill="1" applyBorder="1" applyAlignment="1">
      <alignment horizontal="center"/>
    </xf>
    <xf numFmtId="0" fontId="2" fillId="5" borderId="5" xfId="0" applyFont="1" applyFill="1" applyBorder="1"/>
    <xf numFmtId="0" fontId="11" fillId="5" borderId="1" xfId="0" applyFont="1" applyFill="1" applyBorder="1" applyAlignment="1">
      <alignment horizontal="center"/>
    </xf>
    <xf numFmtId="0" fontId="11" fillId="5" borderId="2" xfId="0" applyFont="1" applyFill="1" applyBorder="1" applyAlignment="1">
      <alignment horizontal="center"/>
    </xf>
    <xf numFmtId="0" fontId="2" fillId="0" borderId="6" xfId="0" applyFont="1" applyFill="1" applyBorder="1" applyAlignment="1">
      <alignment horizontal="left" vertical="top"/>
    </xf>
    <xf numFmtId="49" fontId="2" fillId="0" borderId="0" xfId="0" applyNumberFormat="1" applyFont="1" applyBorder="1" applyAlignment="1">
      <alignment horizontal="left" vertical="top"/>
    </xf>
    <xf numFmtId="0" fontId="6" fillId="5" borderId="1" xfId="0" applyFont="1" applyFill="1" applyBorder="1" applyAlignment="1">
      <alignment horizontal="left" vertical="top"/>
    </xf>
    <xf numFmtId="0" fontId="6" fillId="5" borderId="0" xfId="0" applyFont="1" applyFill="1" applyBorder="1" applyAlignment="1">
      <alignment horizontal="left" vertical="top"/>
    </xf>
    <xf numFmtId="0" fontId="2" fillId="0" borderId="0" xfId="0" applyFont="1" applyBorder="1" applyAlignment="1">
      <alignment horizontal="left" vertical="top"/>
    </xf>
    <xf numFmtId="49" fontId="1" fillId="0" borderId="1" xfId="0" applyNumberFormat="1" applyFont="1" applyFill="1" applyBorder="1" applyAlignment="1">
      <alignment horizontal="left" vertical="top"/>
    </xf>
    <xf numFmtId="49" fontId="2" fillId="0" borderId="1" xfId="0" applyNumberFormat="1" applyFont="1" applyFill="1" applyBorder="1" applyAlignment="1">
      <alignment horizontal="left" vertical="top"/>
    </xf>
    <xf numFmtId="0" fontId="5" fillId="2" borderId="0" xfId="0" applyFont="1" applyFill="1" applyBorder="1" applyAlignment="1">
      <alignment horizontal="left" vertical="top"/>
    </xf>
    <xf numFmtId="0" fontId="6" fillId="2" borderId="0" xfId="0" applyFont="1" applyFill="1" applyBorder="1" applyAlignment="1">
      <alignment horizontal="left" vertical="top"/>
    </xf>
    <xf numFmtId="49" fontId="2" fillId="4" borderId="0" xfId="0" applyNumberFormat="1" applyFont="1" applyFill="1" applyBorder="1" applyAlignment="1">
      <alignment horizontal="left" vertical="top"/>
    </xf>
    <xf numFmtId="0" fontId="3" fillId="0" borderId="0" xfId="0" applyFont="1" applyFill="1" applyBorder="1" applyAlignment="1">
      <alignment horizontal="center" vertical="center" wrapText="1"/>
    </xf>
    <xf numFmtId="0" fontId="3" fillId="0" borderId="9" xfId="0" applyFont="1" applyFill="1" applyBorder="1" applyAlignment="1">
      <alignment horizontal="center" vertical="center" wrapText="1"/>
    </xf>
    <xf numFmtId="0" fontId="0" fillId="0" borderId="4" xfId="0" applyBorder="1" applyAlignment="1">
      <alignment horizontal="left" wrapText="1"/>
    </xf>
    <xf numFmtId="0" fontId="2" fillId="0" borderId="0" xfId="0" applyFont="1" applyFill="1" applyBorder="1" applyAlignment="1">
      <alignment horizontal="right"/>
    </xf>
    <xf numFmtId="0" fontId="2" fillId="0" borderId="0" xfId="0" applyFont="1" applyFill="1" applyBorder="1" applyAlignment="1">
      <alignment horizontal="center"/>
    </xf>
    <xf numFmtId="0" fontId="2" fillId="0" borderId="0" xfId="0" applyFont="1" applyFill="1" applyBorder="1" applyAlignment="1">
      <alignment horizontal="left" wrapText="1"/>
    </xf>
    <xf numFmtId="0" fontId="0" fillId="0" borderId="4" xfId="0" applyBorder="1" applyAlignment="1">
      <alignment horizontal="left" wrapText="1"/>
    </xf>
    <xf numFmtId="0" fontId="0" fillId="0" borderId="4" xfId="0" applyBorder="1" applyAlignment="1">
      <alignment horizontal="left"/>
    </xf>
    <xf numFmtId="0" fontId="0" fillId="0" borderId="4" xfId="0" applyBorder="1" applyAlignment="1">
      <alignment horizontal="left" vertical="top"/>
    </xf>
    <xf numFmtId="0" fontId="0" fillId="0" borderId="4" xfId="0" applyBorder="1" applyAlignment="1">
      <alignment horizontal="left" vertical="top" wrapText="1"/>
    </xf>
    <xf numFmtId="0" fontId="2" fillId="0" borderId="0" xfId="0" applyFont="1" applyFill="1" applyBorder="1" applyAlignment="1">
      <alignment horizontal="center"/>
    </xf>
    <xf numFmtId="0" fontId="0" fillId="0" borderId="4" xfId="0" applyBorder="1" applyAlignment="1">
      <alignment wrapText="1"/>
    </xf>
    <xf numFmtId="0" fontId="2" fillId="0" borderId="6" xfId="0" applyFont="1" applyFill="1" applyBorder="1" applyAlignment="1">
      <alignment horizontal="center" vertical="top"/>
    </xf>
    <xf numFmtId="0" fontId="2" fillId="0" borderId="1" xfId="0" applyFont="1" applyFill="1" applyBorder="1" applyAlignment="1">
      <alignment horizontal="center" vertical="top"/>
    </xf>
    <xf numFmtId="0" fontId="0" fillId="0" borderId="0" xfId="0" applyAlignment="1">
      <alignment horizontal="left" wrapText="1"/>
    </xf>
    <xf numFmtId="0" fontId="2" fillId="0" borderId="0" xfId="0" applyFont="1" applyFill="1" applyBorder="1" applyAlignment="1">
      <alignment horizontal="left" vertical="top" wrapText="1"/>
    </xf>
    <xf numFmtId="0" fontId="0" fillId="0" borderId="0" xfId="0" applyAlignment="1">
      <alignment wrapText="1"/>
    </xf>
    <xf numFmtId="0" fontId="2" fillId="0" borderId="0" xfId="0" applyFont="1" applyFill="1" applyBorder="1" applyAlignment="1">
      <alignment horizontal="center" wrapText="1"/>
    </xf>
    <xf numFmtId="0" fontId="0" fillId="0" borderId="0" xfId="0" applyBorder="1" applyAlignment="1">
      <alignment horizontal="center" wrapText="1"/>
    </xf>
    <xf numFmtId="0" fontId="0" fillId="0" borderId="4" xfId="0" applyBorder="1" applyAlignment="1">
      <alignment horizontal="center" wrapText="1"/>
    </xf>
    <xf numFmtId="0" fontId="1" fillId="0" borderId="0" xfId="0" applyFont="1" applyFill="1" applyBorder="1" applyAlignment="1">
      <alignment horizontal="right"/>
    </xf>
    <xf numFmtId="0" fontId="2" fillId="0" borderId="0" xfId="0" applyFont="1" applyFill="1" applyBorder="1" applyAlignment="1">
      <alignment horizontal="right"/>
    </xf>
    <xf numFmtId="0" fontId="1" fillId="0" borderId="0" xfId="0" applyFont="1" applyFill="1" applyBorder="1" applyAlignment="1">
      <alignment horizontal="center"/>
    </xf>
    <xf numFmtId="0" fontId="2" fillId="0" borderId="0" xfId="0" applyFont="1" applyFill="1" applyBorder="1" applyAlignment="1">
      <alignment horizontal="center"/>
    </xf>
    <xf numFmtId="0" fontId="2" fillId="0" borderId="4" xfId="0" applyFont="1" applyFill="1" applyBorder="1" applyAlignment="1">
      <alignment horizontal="center" wrapText="1"/>
    </xf>
    <xf numFmtId="0" fontId="2" fillId="0" borderId="0" xfId="0" applyFont="1" applyFill="1" applyBorder="1" applyAlignment="1">
      <alignment horizontal="left" wrapText="1"/>
    </xf>
    <xf numFmtId="0" fontId="0" fillId="0" borderId="0" xfId="0" applyBorder="1" applyAlignment="1">
      <alignment horizontal="left" wrapText="1"/>
    </xf>
    <xf numFmtId="0" fontId="0" fillId="0" borderId="4" xfId="0" applyBorder="1" applyAlignment="1">
      <alignment horizontal="left" wrapText="1"/>
    </xf>
    <xf numFmtId="0" fontId="0" fillId="0" borderId="0" xfId="0" applyAlignment="1"/>
    <xf numFmtId="0" fontId="2" fillId="0" borderId="0" xfId="0" applyFont="1" applyFill="1" applyBorder="1" applyAlignment="1">
      <alignment horizontal="right" wrapText="1"/>
    </xf>
    <xf numFmtId="0" fontId="0" fillId="0" borderId="0" xfId="0" applyBorder="1" applyAlignment="1">
      <alignment horizontal="right" wrapText="1"/>
    </xf>
    <xf numFmtId="0" fontId="2" fillId="0" borderId="0" xfId="0" applyFont="1" applyBorder="1" applyAlignment="1">
      <alignment horizontal="center" wrapText="1"/>
    </xf>
    <xf numFmtId="0" fontId="2" fillId="0" borderId="4" xfId="0" applyFont="1" applyBorder="1" applyAlignment="1">
      <alignment horizontal="center" wrapText="1"/>
    </xf>
    <xf numFmtId="0" fontId="0" fillId="0" borderId="0" xfId="0" applyBorder="1" applyAlignment="1">
      <alignment horizontal="center"/>
    </xf>
    <xf numFmtId="0" fontId="0" fillId="0" borderId="4" xfId="0" applyBorder="1" applyAlignment="1">
      <alignment horizontal="center"/>
    </xf>
    <xf numFmtId="0" fontId="0" fillId="0" borderId="0" xfId="0" applyBorder="1" applyAlignment="1">
      <alignment horizontal="left" vertical="top" wrapText="1"/>
    </xf>
    <xf numFmtId="0" fontId="0" fillId="0" borderId="0" xfId="0" applyBorder="1" applyAlignment="1">
      <alignment horizontal="left"/>
    </xf>
    <xf numFmtId="0" fontId="0" fillId="0" borderId="4" xfId="0" applyBorder="1" applyAlignment="1">
      <alignment horizontal="left"/>
    </xf>
    <xf numFmtId="49" fontId="2" fillId="0" borderId="0" xfId="0" applyNumberFormat="1" applyFont="1" applyFill="1" applyBorder="1" applyAlignment="1">
      <alignment horizontal="left" vertical="center" wrapText="1"/>
    </xf>
    <xf numFmtId="0" fontId="0" fillId="0" borderId="0" xfId="0" applyAlignment="1">
      <alignment horizontal="left" wrapText="1"/>
    </xf>
    <xf numFmtId="0" fontId="0" fillId="0" borderId="0" xfId="0" applyAlignment="1">
      <alignment horizontal="left" vertical="center" wrapText="1"/>
    </xf>
    <xf numFmtId="0" fontId="0" fillId="0" borderId="0" xfId="0" applyFont="1" applyBorder="1" applyAlignment="1">
      <alignment horizontal="right"/>
    </xf>
    <xf numFmtId="0" fontId="1" fillId="0" borderId="0" xfId="0" applyFont="1" applyFill="1" applyBorder="1" applyAlignment="1">
      <alignment horizontal="left"/>
    </xf>
    <xf numFmtId="0" fontId="2" fillId="0" borderId="0" xfId="0" applyFont="1" applyFill="1" applyBorder="1" applyAlignment="1">
      <alignment horizontal="left"/>
    </xf>
    <xf numFmtId="0" fontId="9" fillId="0" borderId="10" xfId="0" applyFont="1" applyFill="1" applyBorder="1" applyAlignment="1">
      <alignment horizontal="center" wrapText="1"/>
    </xf>
    <xf numFmtId="0" fontId="0" fillId="0" borderId="11" xfId="0" applyBorder="1" applyAlignment="1">
      <alignment horizontal="center" wrapText="1"/>
    </xf>
    <xf numFmtId="0" fontId="0" fillId="0" borderId="12" xfId="0" applyBorder="1" applyAlignment="1">
      <alignment horizontal="center" wrapText="1"/>
    </xf>
    <xf numFmtId="0" fontId="9" fillId="0" borderId="0" xfId="0" applyFont="1" applyFill="1" applyBorder="1" applyAlignment="1">
      <alignment horizontal="center" wrapText="1"/>
    </xf>
    <xf numFmtId="0" fontId="0" fillId="0" borderId="0" xfId="0" applyFont="1" applyAlignment="1">
      <alignment horizontal="center" wrapText="1"/>
    </xf>
    <xf numFmtId="0" fontId="0" fillId="0" borderId="0" xfId="0" applyBorder="1" applyAlignment="1">
      <alignment horizontal="right"/>
    </xf>
    <xf numFmtId="0" fontId="0" fillId="0" borderId="4" xfId="0" applyBorder="1" applyAlignment="1">
      <alignment horizontal="right"/>
    </xf>
    <xf numFmtId="0" fontId="0" fillId="0" borderId="0" xfId="0" applyAlignment="1">
      <alignment horizontal="left" vertical="top" wrapText="1"/>
    </xf>
    <xf numFmtId="0" fontId="0" fillId="0" borderId="0" xfId="0" applyAlignment="1">
      <alignment horizontal="left"/>
    </xf>
    <xf numFmtId="0" fontId="2" fillId="0" borderId="4" xfId="0" applyFont="1" applyFill="1" applyBorder="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21" Type="http://schemas.openxmlformats.org/officeDocument/2006/relationships/image" Target="../media/image21.jpeg"/><Relationship Id="rId42" Type="http://schemas.openxmlformats.org/officeDocument/2006/relationships/image" Target="../media/image42.jpeg"/><Relationship Id="rId63" Type="http://schemas.openxmlformats.org/officeDocument/2006/relationships/image" Target="../media/image63.jpeg"/><Relationship Id="rId84" Type="http://schemas.openxmlformats.org/officeDocument/2006/relationships/image" Target="../media/image84.jpeg"/><Relationship Id="rId138" Type="http://schemas.openxmlformats.org/officeDocument/2006/relationships/image" Target="../media/image138.jpeg"/><Relationship Id="rId159" Type="http://schemas.openxmlformats.org/officeDocument/2006/relationships/image" Target="../media/image159.jpeg"/><Relationship Id="rId170" Type="http://schemas.openxmlformats.org/officeDocument/2006/relationships/image" Target="../media/image170.jpeg"/><Relationship Id="rId191" Type="http://schemas.openxmlformats.org/officeDocument/2006/relationships/image" Target="../media/image191.jpeg"/><Relationship Id="rId205" Type="http://schemas.openxmlformats.org/officeDocument/2006/relationships/image" Target="../media/image205.jpeg"/><Relationship Id="rId226" Type="http://schemas.openxmlformats.org/officeDocument/2006/relationships/image" Target="../media/image226.jpeg"/><Relationship Id="rId247" Type="http://schemas.openxmlformats.org/officeDocument/2006/relationships/image" Target="../media/image247.jpeg"/><Relationship Id="rId107" Type="http://schemas.openxmlformats.org/officeDocument/2006/relationships/image" Target="../media/image107.jpeg"/><Relationship Id="rId11" Type="http://schemas.openxmlformats.org/officeDocument/2006/relationships/image" Target="../media/image11.jpeg"/><Relationship Id="rId32" Type="http://schemas.openxmlformats.org/officeDocument/2006/relationships/image" Target="../media/image32.jpeg"/><Relationship Id="rId53" Type="http://schemas.openxmlformats.org/officeDocument/2006/relationships/image" Target="../media/image53.jpeg"/><Relationship Id="rId74" Type="http://schemas.openxmlformats.org/officeDocument/2006/relationships/image" Target="../media/image74.jpeg"/><Relationship Id="rId128" Type="http://schemas.openxmlformats.org/officeDocument/2006/relationships/image" Target="../media/image128.jpeg"/><Relationship Id="rId149" Type="http://schemas.openxmlformats.org/officeDocument/2006/relationships/image" Target="../media/image149.jpeg"/><Relationship Id="rId5" Type="http://schemas.openxmlformats.org/officeDocument/2006/relationships/image" Target="../media/image5.jpeg"/><Relationship Id="rId95" Type="http://schemas.openxmlformats.org/officeDocument/2006/relationships/image" Target="../media/image95.jpeg"/><Relationship Id="rId160" Type="http://schemas.openxmlformats.org/officeDocument/2006/relationships/image" Target="../media/image160.jpeg"/><Relationship Id="rId181" Type="http://schemas.openxmlformats.org/officeDocument/2006/relationships/image" Target="../media/image181.jpeg"/><Relationship Id="rId216" Type="http://schemas.openxmlformats.org/officeDocument/2006/relationships/image" Target="../media/image216.jpeg"/><Relationship Id="rId237" Type="http://schemas.openxmlformats.org/officeDocument/2006/relationships/image" Target="../media/image237.jpeg"/><Relationship Id="rId22" Type="http://schemas.openxmlformats.org/officeDocument/2006/relationships/image" Target="../media/image22.jpeg"/><Relationship Id="rId43" Type="http://schemas.openxmlformats.org/officeDocument/2006/relationships/image" Target="../media/image43.jpeg"/><Relationship Id="rId64" Type="http://schemas.openxmlformats.org/officeDocument/2006/relationships/image" Target="../media/image64.jpeg"/><Relationship Id="rId118" Type="http://schemas.openxmlformats.org/officeDocument/2006/relationships/image" Target="../media/image118.jpeg"/><Relationship Id="rId139" Type="http://schemas.openxmlformats.org/officeDocument/2006/relationships/image" Target="../media/image139.jpeg"/><Relationship Id="rId85" Type="http://schemas.openxmlformats.org/officeDocument/2006/relationships/image" Target="../media/image85.jpeg"/><Relationship Id="rId150" Type="http://schemas.openxmlformats.org/officeDocument/2006/relationships/image" Target="../media/image150.jpeg"/><Relationship Id="rId171" Type="http://schemas.openxmlformats.org/officeDocument/2006/relationships/image" Target="../media/image171.jpeg"/><Relationship Id="rId192" Type="http://schemas.openxmlformats.org/officeDocument/2006/relationships/image" Target="../media/image192.jpeg"/><Relationship Id="rId206" Type="http://schemas.openxmlformats.org/officeDocument/2006/relationships/image" Target="../media/image206.jpeg"/><Relationship Id="rId227" Type="http://schemas.openxmlformats.org/officeDocument/2006/relationships/image" Target="../media/image227.jpeg"/><Relationship Id="rId248" Type="http://schemas.openxmlformats.org/officeDocument/2006/relationships/image" Target="../media/image248.jpeg"/><Relationship Id="rId12" Type="http://schemas.openxmlformats.org/officeDocument/2006/relationships/image" Target="../media/image12.jpeg"/><Relationship Id="rId33" Type="http://schemas.openxmlformats.org/officeDocument/2006/relationships/image" Target="../media/image33.jpeg"/><Relationship Id="rId108" Type="http://schemas.openxmlformats.org/officeDocument/2006/relationships/image" Target="../media/image108.jpeg"/><Relationship Id="rId129" Type="http://schemas.openxmlformats.org/officeDocument/2006/relationships/image" Target="../media/image129.jpeg"/><Relationship Id="rId54" Type="http://schemas.openxmlformats.org/officeDocument/2006/relationships/image" Target="../media/image54.jpeg"/><Relationship Id="rId70" Type="http://schemas.openxmlformats.org/officeDocument/2006/relationships/image" Target="../media/image70.jpeg"/><Relationship Id="rId75" Type="http://schemas.openxmlformats.org/officeDocument/2006/relationships/image" Target="../media/image75.jpeg"/><Relationship Id="rId91" Type="http://schemas.openxmlformats.org/officeDocument/2006/relationships/image" Target="../media/image91.jpeg"/><Relationship Id="rId96" Type="http://schemas.openxmlformats.org/officeDocument/2006/relationships/image" Target="../media/image96.jpeg"/><Relationship Id="rId140" Type="http://schemas.openxmlformats.org/officeDocument/2006/relationships/image" Target="../media/image140.jpeg"/><Relationship Id="rId145" Type="http://schemas.openxmlformats.org/officeDocument/2006/relationships/image" Target="../media/image145.jpeg"/><Relationship Id="rId161" Type="http://schemas.openxmlformats.org/officeDocument/2006/relationships/image" Target="../media/image161.jpeg"/><Relationship Id="rId166" Type="http://schemas.openxmlformats.org/officeDocument/2006/relationships/image" Target="../media/image166.jpeg"/><Relationship Id="rId182" Type="http://schemas.openxmlformats.org/officeDocument/2006/relationships/image" Target="../media/image182.jpeg"/><Relationship Id="rId187" Type="http://schemas.openxmlformats.org/officeDocument/2006/relationships/image" Target="../media/image187.jpeg"/><Relationship Id="rId217" Type="http://schemas.openxmlformats.org/officeDocument/2006/relationships/image" Target="../media/image217.jpeg"/><Relationship Id="rId1" Type="http://schemas.openxmlformats.org/officeDocument/2006/relationships/image" Target="../media/image1.jpeg"/><Relationship Id="rId6" Type="http://schemas.openxmlformats.org/officeDocument/2006/relationships/image" Target="../media/image6.jpeg"/><Relationship Id="rId212" Type="http://schemas.openxmlformats.org/officeDocument/2006/relationships/image" Target="../media/image212.jpeg"/><Relationship Id="rId233" Type="http://schemas.openxmlformats.org/officeDocument/2006/relationships/image" Target="../media/image233.jpeg"/><Relationship Id="rId238" Type="http://schemas.openxmlformats.org/officeDocument/2006/relationships/image" Target="../media/image238.jpeg"/><Relationship Id="rId254" Type="http://schemas.openxmlformats.org/officeDocument/2006/relationships/image" Target="../media/image254.jpeg"/><Relationship Id="rId23" Type="http://schemas.openxmlformats.org/officeDocument/2006/relationships/image" Target="../media/image23.jpeg"/><Relationship Id="rId28" Type="http://schemas.openxmlformats.org/officeDocument/2006/relationships/image" Target="../media/image28.jpeg"/><Relationship Id="rId49" Type="http://schemas.openxmlformats.org/officeDocument/2006/relationships/image" Target="../media/image49.jpeg"/><Relationship Id="rId114" Type="http://schemas.openxmlformats.org/officeDocument/2006/relationships/image" Target="../media/image114.jpeg"/><Relationship Id="rId119" Type="http://schemas.openxmlformats.org/officeDocument/2006/relationships/image" Target="../media/image119.jpeg"/><Relationship Id="rId44" Type="http://schemas.openxmlformats.org/officeDocument/2006/relationships/image" Target="../media/image44.jpeg"/><Relationship Id="rId60" Type="http://schemas.openxmlformats.org/officeDocument/2006/relationships/image" Target="../media/image60.jpeg"/><Relationship Id="rId65" Type="http://schemas.openxmlformats.org/officeDocument/2006/relationships/image" Target="../media/image65.jpeg"/><Relationship Id="rId81" Type="http://schemas.openxmlformats.org/officeDocument/2006/relationships/image" Target="../media/image81.jpeg"/><Relationship Id="rId86" Type="http://schemas.openxmlformats.org/officeDocument/2006/relationships/image" Target="../media/image86.jpeg"/><Relationship Id="rId130" Type="http://schemas.openxmlformats.org/officeDocument/2006/relationships/image" Target="../media/image130.jpeg"/><Relationship Id="rId135" Type="http://schemas.openxmlformats.org/officeDocument/2006/relationships/image" Target="../media/image135.jpeg"/><Relationship Id="rId151" Type="http://schemas.openxmlformats.org/officeDocument/2006/relationships/image" Target="../media/image151.jpeg"/><Relationship Id="rId156" Type="http://schemas.openxmlformats.org/officeDocument/2006/relationships/image" Target="../media/image156.jpeg"/><Relationship Id="rId177" Type="http://schemas.openxmlformats.org/officeDocument/2006/relationships/image" Target="../media/image177.jpeg"/><Relationship Id="rId198" Type="http://schemas.openxmlformats.org/officeDocument/2006/relationships/image" Target="../media/image198.jpeg"/><Relationship Id="rId172" Type="http://schemas.openxmlformats.org/officeDocument/2006/relationships/image" Target="../media/image172.jpeg"/><Relationship Id="rId193" Type="http://schemas.openxmlformats.org/officeDocument/2006/relationships/image" Target="../media/image193.jpeg"/><Relationship Id="rId202" Type="http://schemas.openxmlformats.org/officeDocument/2006/relationships/image" Target="../media/image202.jpeg"/><Relationship Id="rId207" Type="http://schemas.openxmlformats.org/officeDocument/2006/relationships/image" Target="../media/image207.jpeg"/><Relationship Id="rId223" Type="http://schemas.openxmlformats.org/officeDocument/2006/relationships/image" Target="../media/image223.jpeg"/><Relationship Id="rId228" Type="http://schemas.openxmlformats.org/officeDocument/2006/relationships/image" Target="../media/image228.jpeg"/><Relationship Id="rId244" Type="http://schemas.openxmlformats.org/officeDocument/2006/relationships/image" Target="../media/image244.jpeg"/><Relationship Id="rId249" Type="http://schemas.openxmlformats.org/officeDocument/2006/relationships/image" Target="../media/image249.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109" Type="http://schemas.openxmlformats.org/officeDocument/2006/relationships/image" Target="../media/image10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jpeg"/><Relationship Id="rId120" Type="http://schemas.openxmlformats.org/officeDocument/2006/relationships/image" Target="../media/image120.jpeg"/><Relationship Id="rId125" Type="http://schemas.openxmlformats.org/officeDocument/2006/relationships/image" Target="../media/image125.jpeg"/><Relationship Id="rId141" Type="http://schemas.openxmlformats.org/officeDocument/2006/relationships/image" Target="../media/image141.jpeg"/><Relationship Id="rId146" Type="http://schemas.openxmlformats.org/officeDocument/2006/relationships/image" Target="../media/image146.jpeg"/><Relationship Id="rId167" Type="http://schemas.openxmlformats.org/officeDocument/2006/relationships/image" Target="../media/image167.jpeg"/><Relationship Id="rId188" Type="http://schemas.openxmlformats.org/officeDocument/2006/relationships/image" Target="../media/image188.jpe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 Id="rId162" Type="http://schemas.openxmlformats.org/officeDocument/2006/relationships/image" Target="../media/image162.jpeg"/><Relationship Id="rId183" Type="http://schemas.openxmlformats.org/officeDocument/2006/relationships/image" Target="../media/image183.jpeg"/><Relationship Id="rId213" Type="http://schemas.openxmlformats.org/officeDocument/2006/relationships/image" Target="../media/image213.jpeg"/><Relationship Id="rId218" Type="http://schemas.openxmlformats.org/officeDocument/2006/relationships/image" Target="../media/image218.jpeg"/><Relationship Id="rId234" Type="http://schemas.openxmlformats.org/officeDocument/2006/relationships/image" Target="../media/image234.jpeg"/><Relationship Id="rId239" Type="http://schemas.openxmlformats.org/officeDocument/2006/relationships/image" Target="../media/image239.jpeg"/><Relationship Id="rId2" Type="http://schemas.openxmlformats.org/officeDocument/2006/relationships/image" Target="../media/image2.jpeg"/><Relationship Id="rId29" Type="http://schemas.openxmlformats.org/officeDocument/2006/relationships/image" Target="../media/image29.jpeg"/><Relationship Id="rId250" Type="http://schemas.openxmlformats.org/officeDocument/2006/relationships/image" Target="../media/image250.jpeg"/><Relationship Id="rId255" Type="http://schemas.openxmlformats.org/officeDocument/2006/relationships/image" Target="../media/image255.jpeg"/><Relationship Id="rId24" Type="http://schemas.openxmlformats.org/officeDocument/2006/relationships/image" Target="../media/image24.jpeg"/><Relationship Id="rId40" Type="http://schemas.openxmlformats.org/officeDocument/2006/relationships/image" Target="../media/image40.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eg"/><Relationship Id="rId115" Type="http://schemas.openxmlformats.org/officeDocument/2006/relationships/image" Target="../media/image115.jpeg"/><Relationship Id="rId131" Type="http://schemas.openxmlformats.org/officeDocument/2006/relationships/image" Target="../media/image131.jpeg"/><Relationship Id="rId136" Type="http://schemas.openxmlformats.org/officeDocument/2006/relationships/image" Target="../media/image136.jpeg"/><Relationship Id="rId157" Type="http://schemas.openxmlformats.org/officeDocument/2006/relationships/image" Target="../media/image157.jpeg"/><Relationship Id="rId178" Type="http://schemas.openxmlformats.org/officeDocument/2006/relationships/image" Target="../media/image178.jpeg"/><Relationship Id="rId61" Type="http://schemas.openxmlformats.org/officeDocument/2006/relationships/image" Target="../media/image61.jpeg"/><Relationship Id="rId82" Type="http://schemas.openxmlformats.org/officeDocument/2006/relationships/image" Target="../media/image82.jpeg"/><Relationship Id="rId152" Type="http://schemas.openxmlformats.org/officeDocument/2006/relationships/image" Target="../media/image152.jpeg"/><Relationship Id="rId173" Type="http://schemas.openxmlformats.org/officeDocument/2006/relationships/image" Target="../media/image173.jpeg"/><Relationship Id="rId194" Type="http://schemas.openxmlformats.org/officeDocument/2006/relationships/image" Target="../media/image194.jpeg"/><Relationship Id="rId199" Type="http://schemas.openxmlformats.org/officeDocument/2006/relationships/image" Target="../media/image199.jpeg"/><Relationship Id="rId203" Type="http://schemas.openxmlformats.org/officeDocument/2006/relationships/image" Target="../media/image203.jpeg"/><Relationship Id="rId208" Type="http://schemas.openxmlformats.org/officeDocument/2006/relationships/image" Target="../media/image208.jpeg"/><Relationship Id="rId229" Type="http://schemas.openxmlformats.org/officeDocument/2006/relationships/image" Target="../media/image229.jpeg"/><Relationship Id="rId19" Type="http://schemas.openxmlformats.org/officeDocument/2006/relationships/image" Target="../media/image19.jpeg"/><Relationship Id="rId224" Type="http://schemas.openxmlformats.org/officeDocument/2006/relationships/image" Target="../media/image224.jpeg"/><Relationship Id="rId240" Type="http://schemas.openxmlformats.org/officeDocument/2006/relationships/image" Target="../media/image240.jpeg"/><Relationship Id="rId245" Type="http://schemas.openxmlformats.org/officeDocument/2006/relationships/image" Target="../media/image245.jpeg"/><Relationship Id="rId14" Type="http://schemas.openxmlformats.org/officeDocument/2006/relationships/image" Target="../media/image14.jpeg"/><Relationship Id="rId30" Type="http://schemas.openxmlformats.org/officeDocument/2006/relationships/image" Target="../media/image30.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jpeg"/><Relationship Id="rId126" Type="http://schemas.openxmlformats.org/officeDocument/2006/relationships/image" Target="../media/image126.jpeg"/><Relationship Id="rId147" Type="http://schemas.openxmlformats.org/officeDocument/2006/relationships/image" Target="../media/image147.jpeg"/><Relationship Id="rId168" Type="http://schemas.openxmlformats.org/officeDocument/2006/relationships/image" Target="../media/image168.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jpeg"/><Relationship Id="rId98" Type="http://schemas.openxmlformats.org/officeDocument/2006/relationships/image" Target="../media/image98.jpeg"/><Relationship Id="rId121" Type="http://schemas.openxmlformats.org/officeDocument/2006/relationships/image" Target="../media/image121.jpeg"/><Relationship Id="rId142" Type="http://schemas.openxmlformats.org/officeDocument/2006/relationships/image" Target="../media/image142.jpeg"/><Relationship Id="rId163" Type="http://schemas.openxmlformats.org/officeDocument/2006/relationships/image" Target="../media/image163.jpeg"/><Relationship Id="rId184" Type="http://schemas.openxmlformats.org/officeDocument/2006/relationships/image" Target="../media/image184.jpeg"/><Relationship Id="rId189" Type="http://schemas.openxmlformats.org/officeDocument/2006/relationships/image" Target="../media/image189.jpeg"/><Relationship Id="rId219" Type="http://schemas.openxmlformats.org/officeDocument/2006/relationships/image" Target="../media/image219.jpeg"/><Relationship Id="rId3" Type="http://schemas.openxmlformats.org/officeDocument/2006/relationships/image" Target="../media/image3.jpeg"/><Relationship Id="rId214" Type="http://schemas.openxmlformats.org/officeDocument/2006/relationships/image" Target="../media/image214.jpeg"/><Relationship Id="rId230" Type="http://schemas.openxmlformats.org/officeDocument/2006/relationships/image" Target="../media/image230.jpeg"/><Relationship Id="rId235" Type="http://schemas.openxmlformats.org/officeDocument/2006/relationships/image" Target="../media/image235.jpeg"/><Relationship Id="rId251" Type="http://schemas.openxmlformats.org/officeDocument/2006/relationships/image" Target="../media/image251.jpeg"/><Relationship Id="rId25" Type="http://schemas.openxmlformats.org/officeDocument/2006/relationships/image" Target="../media/image25.jpeg"/><Relationship Id="rId46" Type="http://schemas.openxmlformats.org/officeDocument/2006/relationships/image" Target="../media/image46.jpeg"/><Relationship Id="rId67" Type="http://schemas.openxmlformats.org/officeDocument/2006/relationships/image" Target="../media/image67.jpeg"/><Relationship Id="rId116" Type="http://schemas.openxmlformats.org/officeDocument/2006/relationships/image" Target="../media/image116.jpeg"/><Relationship Id="rId137" Type="http://schemas.openxmlformats.org/officeDocument/2006/relationships/image" Target="../media/image137.jpeg"/><Relationship Id="rId158" Type="http://schemas.openxmlformats.org/officeDocument/2006/relationships/image" Target="../media/image158.jpe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jpeg"/><Relationship Id="rId88" Type="http://schemas.openxmlformats.org/officeDocument/2006/relationships/image" Target="../media/image88.jpeg"/><Relationship Id="rId111" Type="http://schemas.openxmlformats.org/officeDocument/2006/relationships/image" Target="../media/image111.jpeg"/><Relationship Id="rId132" Type="http://schemas.openxmlformats.org/officeDocument/2006/relationships/image" Target="../media/image132.jpeg"/><Relationship Id="rId153" Type="http://schemas.openxmlformats.org/officeDocument/2006/relationships/image" Target="../media/image153.jpeg"/><Relationship Id="rId174" Type="http://schemas.openxmlformats.org/officeDocument/2006/relationships/image" Target="../media/image174.jpeg"/><Relationship Id="rId179" Type="http://schemas.openxmlformats.org/officeDocument/2006/relationships/image" Target="../media/image179.jpeg"/><Relationship Id="rId195" Type="http://schemas.openxmlformats.org/officeDocument/2006/relationships/image" Target="../media/image195.jpeg"/><Relationship Id="rId209" Type="http://schemas.openxmlformats.org/officeDocument/2006/relationships/image" Target="../media/image209.jpeg"/><Relationship Id="rId190" Type="http://schemas.openxmlformats.org/officeDocument/2006/relationships/image" Target="../media/image190.jpeg"/><Relationship Id="rId204" Type="http://schemas.openxmlformats.org/officeDocument/2006/relationships/image" Target="../media/image204.jpeg"/><Relationship Id="rId220" Type="http://schemas.openxmlformats.org/officeDocument/2006/relationships/image" Target="../media/image220.jpeg"/><Relationship Id="rId225" Type="http://schemas.openxmlformats.org/officeDocument/2006/relationships/image" Target="../media/image225.jpeg"/><Relationship Id="rId241" Type="http://schemas.openxmlformats.org/officeDocument/2006/relationships/image" Target="../media/image241.jpeg"/><Relationship Id="rId246" Type="http://schemas.openxmlformats.org/officeDocument/2006/relationships/image" Target="../media/image246.jpeg"/><Relationship Id="rId15" Type="http://schemas.openxmlformats.org/officeDocument/2006/relationships/image" Target="../media/image15.jpeg"/><Relationship Id="rId36" Type="http://schemas.openxmlformats.org/officeDocument/2006/relationships/image" Target="../media/image36.jpeg"/><Relationship Id="rId57" Type="http://schemas.openxmlformats.org/officeDocument/2006/relationships/image" Target="../media/image57.jpeg"/><Relationship Id="rId106" Type="http://schemas.openxmlformats.org/officeDocument/2006/relationships/image" Target="../media/image106.jpeg"/><Relationship Id="rId127" Type="http://schemas.openxmlformats.org/officeDocument/2006/relationships/image" Target="../media/image127.jpeg"/><Relationship Id="rId10" Type="http://schemas.openxmlformats.org/officeDocument/2006/relationships/image" Target="../media/image10.jpeg"/><Relationship Id="rId31" Type="http://schemas.openxmlformats.org/officeDocument/2006/relationships/image" Target="../media/image31.jpeg"/><Relationship Id="rId52" Type="http://schemas.openxmlformats.org/officeDocument/2006/relationships/image" Target="../media/image52.jpeg"/><Relationship Id="rId73" Type="http://schemas.openxmlformats.org/officeDocument/2006/relationships/image" Target="../media/image73.jpeg"/><Relationship Id="rId78" Type="http://schemas.openxmlformats.org/officeDocument/2006/relationships/image" Target="../media/image78.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143" Type="http://schemas.openxmlformats.org/officeDocument/2006/relationships/image" Target="../media/image143.jpeg"/><Relationship Id="rId148" Type="http://schemas.openxmlformats.org/officeDocument/2006/relationships/image" Target="../media/image148.jpeg"/><Relationship Id="rId164" Type="http://schemas.openxmlformats.org/officeDocument/2006/relationships/image" Target="../media/image164.jpeg"/><Relationship Id="rId169" Type="http://schemas.openxmlformats.org/officeDocument/2006/relationships/image" Target="../media/image169.jpeg"/><Relationship Id="rId185" Type="http://schemas.openxmlformats.org/officeDocument/2006/relationships/image" Target="../media/image185.jpeg"/><Relationship Id="rId4" Type="http://schemas.openxmlformats.org/officeDocument/2006/relationships/image" Target="../media/image4.jpeg"/><Relationship Id="rId9" Type="http://schemas.openxmlformats.org/officeDocument/2006/relationships/image" Target="../media/image9.jpeg"/><Relationship Id="rId180" Type="http://schemas.openxmlformats.org/officeDocument/2006/relationships/image" Target="../media/image180.jpeg"/><Relationship Id="rId210" Type="http://schemas.openxmlformats.org/officeDocument/2006/relationships/image" Target="../media/image210.jpeg"/><Relationship Id="rId215" Type="http://schemas.openxmlformats.org/officeDocument/2006/relationships/image" Target="../media/image215.jpeg"/><Relationship Id="rId236" Type="http://schemas.openxmlformats.org/officeDocument/2006/relationships/image" Target="../media/image236.jpeg"/><Relationship Id="rId26" Type="http://schemas.openxmlformats.org/officeDocument/2006/relationships/image" Target="../media/image26.jpeg"/><Relationship Id="rId231" Type="http://schemas.openxmlformats.org/officeDocument/2006/relationships/image" Target="../media/image231.jpeg"/><Relationship Id="rId252" Type="http://schemas.openxmlformats.org/officeDocument/2006/relationships/image" Target="../media/image252.jpeg"/><Relationship Id="rId47" Type="http://schemas.openxmlformats.org/officeDocument/2006/relationships/image" Target="../media/image47.jpeg"/><Relationship Id="rId68" Type="http://schemas.openxmlformats.org/officeDocument/2006/relationships/image" Target="../media/image68.jpeg"/><Relationship Id="rId89" Type="http://schemas.openxmlformats.org/officeDocument/2006/relationships/image" Target="../media/image89.jpeg"/><Relationship Id="rId112" Type="http://schemas.openxmlformats.org/officeDocument/2006/relationships/image" Target="../media/image112.jpeg"/><Relationship Id="rId133" Type="http://schemas.openxmlformats.org/officeDocument/2006/relationships/image" Target="../media/image133.jpeg"/><Relationship Id="rId154" Type="http://schemas.openxmlformats.org/officeDocument/2006/relationships/image" Target="../media/image154.jpeg"/><Relationship Id="rId175" Type="http://schemas.openxmlformats.org/officeDocument/2006/relationships/image" Target="../media/image175.jpeg"/><Relationship Id="rId196" Type="http://schemas.openxmlformats.org/officeDocument/2006/relationships/image" Target="../media/image196.jpeg"/><Relationship Id="rId200" Type="http://schemas.openxmlformats.org/officeDocument/2006/relationships/image" Target="../media/image200.jpeg"/><Relationship Id="rId16" Type="http://schemas.openxmlformats.org/officeDocument/2006/relationships/image" Target="../media/image16.jpeg"/><Relationship Id="rId221" Type="http://schemas.openxmlformats.org/officeDocument/2006/relationships/image" Target="../media/image221.jpeg"/><Relationship Id="rId242" Type="http://schemas.openxmlformats.org/officeDocument/2006/relationships/image" Target="../media/image242.jpeg"/><Relationship Id="rId37" Type="http://schemas.openxmlformats.org/officeDocument/2006/relationships/image" Target="../media/image37.jpeg"/><Relationship Id="rId58" Type="http://schemas.openxmlformats.org/officeDocument/2006/relationships/image" Target="../media/image58.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eg"/><Relationship Id="rId144" Type="http://schemas.openxmlformats.org/officeDocument/2006/relationships/image" Target="../media/image144.jpeg"/><Relationship Id="rId90" Type="http://schemas.openxmlformats.org/officeDocument/2006/relationships/image" Target="../media/image90.jpeg"/><Relationship Id="rId165" Type="http://schemas.openxmlformats.org/officeDocument/2006/relationships/image" Target="../media/image165.jpeg"/><Relationship Id="rId186" Type="http://schemas.openxmlformats.org/officeDocument/2006/relationships/image" Target="../media/image186.jpeg"/><Relationship Id="rId211" Type="http://schemas.openxmlformats.org/officeDocument/2006/relationships/image" Target="../media/image211.jpeg"/><Relationship Id="rId232" Type="http://schemas.openxmlformats.org/officeDocument/2006/relationships/image" Target="../media/image232.jpeg"/><Relationship Id="rId253" Type="http://schemas.openxmlformats.org/officeDocument/2006/relationships/image" Target="../media/image253.jpeg"/><Relationship Id="rId27" Type="http://schemas.openxmlformats.org/officeDocument/2006/relationships/image" Target="../media/image27.jpeg"/><Relationship Id="rId48" Type="http://schemas.openxmlformats.org/officeDocument/2006/relationships/image" Target="../media/image48.jpeg"/><Relationship Id="rId69" Type="http://schemas.openxmlformats.org/officeDocument/2006/relationships/image" Target="../media/image69.jpeg"/><Relationship Id="rId113" Type="http://schemas.openxmlformats.org/officeDocument/2006/relationships/image" Target="../media/image113.jpeg"/><Relationship Id="rId134" Type="http://schemas.openxmlformats.org/officeDocument/2006/relationships/image" Target="../media/image134.jpeg"/><Relationship Id="rId80" Type="http://schemas.openxmlformats.org/officeDocument/2006/relationships/image" Target="../media/image80.jpeg"/><Relationship Id="rId155" Type="http://schemas.openxmlformats.org/officeDocument/2006/relationships/image" Target="../media/image155.jpeg"/><Relationship Id="rId176" Type="http://schemas.openxmlformats.org/officeDocument/2006/relationships/image" Target="../media/image176.jpeg"/><Relationship Id="rId197" Type="http://schemas.openxmlformats.org/officeDocument/2006/relationships/image" Target="../media/image197.jpeg"/><Relationship Id="rId201" Type="http://schemas.openxmlformats.org/officeDocument/2006/relationships/image" Target="../media/image201.jpeg"/><Relationship Id="rId222" Type="http://schemas.openxmlformats.org/officeDocument/2006/relationships/image" Target="../media/image222.jpeg"/><Relationship Id="rId243" Type="http://schemas.openxmlformats.org/officeDocument/2006/relationships/image" Target="../media/image243.jpeg"/><Relationship Id="rId17" Type="http://schemas.openxmlformats.org/officeDocument/2006/relationships/image" Target="../media/image17.jpeg"/><Relationship Id="rId38" Type="http://schemas.openxmlformats.org/officeDocument/2006/relationships/image" Target="../media/image38.jpeg"/><Relationship Id="rId59" Type="http://schemas.openxmlformats.org/officeDocument/2006/relationships/image" Target="../media/image59.jpeg"/><Relationship Id="rId103" Type="http://schemas.openxmlformats.org/officeDocument/2006/relationships/image" Target="../media/image103.jpeg"/><Relationship Id="rId124" Type="http://schemas.openxmlformats.org/officeDocument/2006/relationships/image" Target="../media/image124.jpeg"/></Relationships>
</file>

<file path=xl/drawings/drawing1.xml><?xml version="1.0" encoding="utf-8"?>
<xdr:wsDr xmlns:xdr="http://schemas.openxmlformats.org/drawingml/2006/spreadsheetDrawing" xmlns:a="http://schemas.openxmlformats.org/drawingml/2006/main">
  <xdr:twoCellAnchor editAs="oneCell">
    <xdr:from>
      <xdr:col>1</xdr:col>
      <xdr:colOff>46566</xdr:colOff>
      <xdr:row>1127</xdr:row>
      <xdr:rowOff>0</xdr:rowOff>
    </xdr:from>
    <xdr:to>
      <xdr:col>1</xdr:col>
      <xdr:colOff>817945</xdr:colOff>
      <xdr:row>1133</xdr:row>
      <xdr:rowOff>45363</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9041" y="202687131"/>
          <a:ext cx="771379" cy="1074063"/>
        </a:xfrm>
        <a:prstGeom prst="rect">
          <a:avLst/>
        </a:prstGeom>
      </xdr:spPr>
    </xdr:pic>
    <xdr:clientData/>
  </xdr:twoCellAnchor>
  <xdr:twoCellAnchor editAs="oneCell">
    <xdr:from>
      <xdr:col>1</xdr:col>
      <xdr:colOff>85724</xdr:colOff>
      <xdr:row>1258</xdr:row>
      <xdr:rowOff>32385</xdr:rowOff>
    </xdr:from>
    <xdr:to>
      <xdr:col>1</xdr:col>
      <xdr:colOff>793135</xdr:colOff>
      <xdr:row>1264</xdr:row>
      <xdr:rowOff>0</xdr:rowOff>
    </xdr:to>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8199" y="229089585"/>
          <a:ext cx="707411" cy="996315"/>
        </a:xfrm>
        <a:prstGeom prst="rect">
          <a:avLst/>
        </a:prstGeom>
      </xdr:spPr>
    </xdr:pic>
    <xdr:clientData/>
  </xdr:twoCellAnchor>
  <xdr:twoCellAnchor editAs="oneCell">
    <xdr:from>
      <xdr:col>1</xdr:col>
      <xdr:colOff>76200</xdr:colOff>
      <xdr:row>1439</xdr:row>
      <xdr:rowOff>57150</xdr:rowOff>
    </xdr:from>
    <xdr:to>
      <xdr:col>1</xdr:col>
      <xdr:colOff>889950</xdr:colOff>
      <xdr:row>1446</xdr:row>
      <xdr:rowOff>2572</xdr:rowOff>
    </xdr:to>
    <xdr:pic>
      <xdr:nvPicPr>
        <xdr:cNvPr id="4" name="Pictur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28675" y="264775950"/>
          <a:ext cx="813750" cy="1145572"/>
        </a:xfrm>
        <a:prstGeom prst="rect">
          <a:avLst/>
        </a:prstGeom>
      </xdr:spPr>
    </xdr:pic>
    <xdr:clientData/>
  </xdr:twoCellAnchor>
  <xdr:twoCellAnchor editAs="oneCell">
    <xdr:from>
      <xdr:col>1</xdr:col>
      <xdr:colOff>72391</xdr:colOff>
      <xdr:row>1584</xdr:row>
      <xdr:rowOff>140969</xdr:rowOff>
    </xdr:from>
    <xdr:to>
      <xdr:col>1</xdr:col>
      <xdr:colOff>861495</xdr:colOff>
      <xdr:row>1591</xdr:row>
      <xdr:rowOff>85724</xdr:rowOff>
    </xdr:to>
    <xdr:pic>
      <xdr:nvPicPr>
        <xdr:cNvPr id="5" name="Picture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24866" y="295206419"/>
          <a:ext cx="789104" cy="1144905"/>
        </a:xfrm>
        <a:prstGeom prst="rect">
          <a:avLst/>
        </a:prstGeom>
      </xdr:spPr>
    </xdr:pic>
    <xdr:clientData/>
  </xdr:twoCellAnchor>
  <xdr:twoCellAnchor editAs="oneCell">
    <xdr:from>
      <xdr:col>1</xdr:col>
      <xdr:colOff>66675</xdr:colOff>
      <xdr:row>1593</xdr:row>
      <xdr:rowOff>64769</xdr:rowOff>
    </xdr:from>
    <xdr:to>
      <xdr:col>1</xdr:col>
      <xdr:colOff>895158</xdr:colOff>
      <xdr:row>1600</xdr:row>
      <xdr:rowOff>66675</xdr:rowOff>
    </xdr:to>
    <xdr:pic>
      <xdr:nvPicPr>
        <xdr:cNvPr id="6" name="Picture 5"/>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19150" y="297187619"/>
          <a:ext cx="828483" cy="1202056"/>
        </a:xfrm>
        <a:prstGeom prst="rect">
          <a:avLst/>
        </a:prstGeom>
      </xdr:spPr>
    </xdr:pic>
    <xdr:clientData/>
  </xdr:twoCellAnchor>
  <xdr:twoCellAnchor editAs="oneCell">
    <xdr:from>
      <xdr:col>1</xdr:col>
      <xdr:colOff>73660</xdr:colOff>
      <xdr:row>1449</xdr:row>
      <xdr:rowOff>66675</xdr:rowOff>
    </xdr:from>
    <xdr:to>
      <xdr:col>2</xdr:col>
      <xdr:colOff>4737</xdr:colOff>
      <xdr:row>1452</xdr:row>
      <xdr:rowOff>108965</xdr:rowOff>
    </xdr:to>
    <xdr:pic>
      <xdr:nvPicPr>
        <xdr:cNvPr id="7" name="Picture 6"/>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26135" y="266499975"/>
          <a:ext cx="845477" cy="556640"/>
        </a:xfrm>
        <a:prstGeom prst="rect">
          <a:avLst/>
        </a:prstGeom>
      </xdr:spPr>
    </xdr:pic>
    <xdr:clientData/>
  </xdr:twoCellAnchor>
  <xdr:twoCellAnchor editAs="oneCell">
    <xdr:from>
      <xdr:col>1</xdr:col>
      <xdr:colOff>71966</xdr:colOff>
      <xdr:row>1455</xdr:row>
      <xdr:rowOff>118746</xdr:rowOff>
    </xdr:from>
    <xdr:to>
      <xdr:col>1</xdr:col>
      <xdr:colOff>855979</xdr:colOff>
      <xdr:row>1462</xdr:row>
      <xdr:rowOff>28355</xdr:rowOff>
    </xdr:to>
    <xdr:pic>
      <xdr:nvPicPr>
        <xdr:cNvPr id="8" name="Picture 7"/>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24441" y="267580746"/>
          <a:ext cx="784013" cy="1109759"/>
        </a:xfrm>
        <a:prstGeom prst="rect">
          <a:avLst/>
        </a:prstGeom>
      </xdr:spPr>
    </xdr:pic>
    <xdr:clientData/>
  </xdr:twoCellAnchor>
  <xdr:twoCellAnchor editAs="oneCell">
    <xdr:from>
      <xdr:col>1</xdr:col>
      <xdr:colOff>43083</xdr:colOff>
      <xdr:row>1463</xdr:row>
      <xdr:rowOff>133350</xdr:rowOff>
    </xdr:from>
    <xdr:to>
      <xdr:col>1</xdr:col>
      <xdr:colOff>851388</xdr:colOff>
      <xdr:row>1470</xdr:row>
      <xdr:rowOff>28410</xdr:rowOff>
    </xdr:to>
    <xdr:pic>
      <xdr:nvPicPr>
        <xdr:cNvPr id="9" name="Picture 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95558" y="269309850"/>
          <a:ext cx="808305" cy="1095210"/>
        </a:xfrm>
        <a:prstGeom prst="rect">
          <a:avLst/>
        </a:prstGeom>
      </xdr:spPr>
    </xdr:pic>
    <xdr:clientData/>
  </xdr:twoCellAnchor>
  <xdr:twoCellAnchor editAs="oneCell">
    <xdr:from>
      <xdr:col>1</xdr:col>
      <xdr:colOff>64559</xdr:colOff>
      <xdr:row>1273</xdr:row>
      <xdr:rowOff>62653</xdr:rowOff>
    </xdr:from>
    <xdr:to>
      <xdr:col>1</xdr:col>
      <xdr:colOff>881657</xdr:colOff>
      <xdr:row>1280</xdr:row>
      <xdr:rowOff>57717</xdr:rowOff>
    </xdr:to>
    <xdr:pic>
      <xdr:nvPicPr>
        <xdr:cNvPr id="10" name="Picture 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17034" y="232034503"/>
          <a:ext cx="817098" cy="1195214"/>
        </a:xfrm>
        <a:prstGeom prst="rect">
          <a:avLst/>
        </a:prstGeom>
      </xdr:spPr>
    </xdr:pic>
    <xdr:clientData/>
  </xdr:twoCellAnchor>
  <xdr:twoCellAnchor editAs="oneCell">
    <xdr:from>
      <xdr:col>1</xdr:col>
      <xdr:colOff>63925</xdr:colOff>
      <xdr:row>1289</xdr:row>
      <xdr:rowOff>53339</xdr:rowOff>
    </xdr:from>
    <xdr:to>
      <xdr:col>1</xdr:col>
      <xdr:colOff>806450</xdr:colOff>
      <xdr:row>1295</xdr:row>
      <xdr:rowOff>101473</xdr:rowOff>
    </xdr:to>
    <xdr:pic>
      <xdr:nvPicPr>
        <xdr:cNvPr id="11" name="Picture 10"/>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16400" y="235111289"/>
          <a:ext cx="742525" cy="1076834"/>
        </a:xfrm>
        <a:prstGeom prst="rect">
          <a:avLst/>
        </a:prstGeom>
      </xdr:spPr>
    </xdr:pic>
    <xdr:clientData/>
  </xdr:twoCellAnchor>
  <xdr:twoCellAnchor editAs="oneCell">
    <xdr:from>
      <xdr:col>1</xdr:col>
      <xdr:colOff>98425</xdr:colOff>
      <xdr:row>1359</xdr:row>
      <xdr:rowOff>139968</xdr:rowOff>
    </xdr:from>
    <xdr:to>
      <xdr:col>1</xdr:col>
      <xdr:colOff>828675</xdr:colOff>
      <xdr:row>1362</xdr:row>
      <xdr:rowOff>98058</xdr:rowOff>
    </xdr:to>
    <xdr:pic>
      <xdr:nvPicPr>
        <xdr:cNvPr id="12" name="Picture 11"/>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50900" y="249599718"/>
          <a:ext cx="730250" cy="472440"/>
        </a:xfrm>
        <a:prstGeom prst="rect">
          <a:avLst/>
        </a:prstGeom>
      </xdr:spPr>
    </xdr:pic>
    <xdr:clientData/>
  </xdr:twoCellAnchor>
  <xdr:twoCellAnchor editAs="oneCell">
    <xdr:from>
      <xdr:col>1</xdr:col>
      <xdr:colOff>59054</xdr:colOff>
      <xdr:row>1576</xdr:row>
      <xdr:rowOff>21591</xdr:rowOff>
    </xdr:from>
    <xdr:to>
      <xdr:col>1</xdr:col>
      <xdr:colOff>895349</xdr:colOff>
      <xdr:row>1583</xdr:row>
      <xdr:rowOff>51979</xdr:rowOff>
    </xdr:to>
    <xdr:pic>
      <xdr:nvPicPr>
        <xdr:cNvPr id="13" name="Picture 12"/>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11529" y="293372541"/>
          <a:ext cx="836295" cy="1230538"/>
        </a:xfrm>
        <a:prstGeom prst="rect">
          <a:avLst/>
        </a:prstGeom>
      </xdr:spPr>
    </xdr:pic>
    <xdr:clientData/>
  </xdr:twoCellAnchor>
  <xdr:twoCellAnchor editAs="oneCell">
    <xdr:from>
      <xdr:col>1</xdr:col>
      <xdr:colOff>89536</xdr:colOff>
      <xdr:row>1567</xdr:row>
      <xdr:rowOff>74296</xdr:rowOff>
    </xdr:from>
    <xdr:to>
      <xdr:col>1</xdr:col>
      <xdr:colOff>830645</xdr:colOff>
      <xdr:row>1573</xdr:row>
      <xdr:rowOff>114300</xdr:rowOff>
    </xdr:to>
    <xdr:pic>
      <xdr:nvPicPr>
        <xdr:cNvPr id="14" name="Picture 13"/>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42011" y="291539296"/>
          <a:ext cx="741109" cy="1068704"/>
        </a:xfrm>
        <a:prstGeom prst="rect">
          <a:avLst/>
        </a:prstGeom>
      </xdr:spPr>
    </xdr:pic>
    <xdr:clientData/>
  </xdr:twoCellAnchor>
  <xdr:twoCellAnchor editAs="oneCell">
    <xdr:from>
      <xdr:col>1</xdr:col>
      <xdr:colOff>55245</xdr:colOff>
      <xdr:row>1558</xdr:row>
      <xdr:rowOff>106680</xdr:rowOff>
    </xdr:from>
    <xdr:to>
      <xdr:col>1</xdr:col>
      <xdr:colOff>857104</xdr:colOff>
      <xdr:row>1565</xdr:row>
      <xdr:rowOff>54063</xdr:rowOff>
    </xdr:to>
    <xdr:pic>
      <xdr:nvPicPr>
        <xdr:cNvPr id="15" name="Picture 14"/>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07720" y="289514280"/>
          <a:ext cx="801859" cy="1147533"/>
        </a:xfrm>
        <a:prstGeom prst="rect">
          <a:avLst/>
        </a:prstGeom>
      </xdr:spPr>
    </xdr:pic>
    <xdr:clientData/>
  </xdr:twoCellAnchor>
  <xdr:twoCellAnchor editAs="oneCell">
    <xdr:from>
      <xdr:col>1</xdr:col>
      <xdr:colOff>24979</xdr:colOff>
      <xdr:row>1550</xdr:row>
      <xdr:rowOff>9525</xdr:rowOff>
    </xdr:from>
    <xdr:to>
      <xdr:col>1</xdr:col>
      <xdr:colOff>885825</xdr:colOff>
      <xdr:row>1557</xdr:row>
      <xdr:rowOff>51993</xdr:rowOff>
    </xdr:to>
    <xdr:pic>
      <xdr:nvPicPr>
        <xdr:cNvPr id="16" name="Picture 15"/>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77454" y="287702625"/>
          <a:ext cx="860846" cy="1242618"/>
        </a:xfrm>
        <a:prstGeom prst="rect">
          <a:avLst/>
        </a:prstGeom>
      </xdr:spPr>
    </xdr:pic>
    <xdr:clientData/>
  </xdr:twoCellAnchor>
  <xdr:twoCellAnchor editAs="oneCell">
    <xdr:from>
      <xdr:col>1</xdr:col>
      <xdr:colOff>47839</xdr:colOff>
      <xdr:row>1541</xdr:row>
      <xdr:rowOff>39794</xdr:rowOff>
    </xdr:from>
    <xdr:to>
      <xdr:col>1</xdr:col>
      <xdr:colOff>788736</xdr:colOff>
      <xdr:row>1547</xdr:row>
      <xdr:rowOff>74907</xdr:rowOff>
    </xdr:to>
    <xdr:pic>
      <xdr:nvPicPr>
        <xdr:cNvPr id="17" name="Picture 16"/>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800314" y="285846944"/>
          <a:ext cx="740897" cy="1063813"/>
        </a:xfrm>
        <a:prstGeom prst="rect">
          <a:avLst/>
        </a:prstGeom>
      </xdr:spPr>
    </xdr:pic>
    <xdr:clientData/>
  </xdr:twoCellAnchor>
  <xdr:twoCellAnchor editAs="oneCell">
    <xdr:from>
      <xdr:col>1</xdr:col>
      <xdr:colOff>74294</xdr:colOff>
      <xdr:row>1229</xdr:row>
      <xdr:rowOff>126895</xdr:rowOff>
    </xdr:from>
    <xdr:to>
      <xdr:col>1</xdr:col>
      <xdr:colOff>866775</xdr:colOff>
      <xdr:row>1232</xdr:row>
      <xdr:rowOff>125290</xdr:rowOff>
    </xdr:to>
    <xdr:pic>
      <xdr:nvPicPr>
        <xdr:cNvPr id="18" name="Picture 17"/>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826769" y="223354795"/>
          <a:ext cx="792481" cy="512745"/>
        </a:xfrm>
        <a:prstGeom prst="rect">
          <a:avLst/>
        </a:prstGeom>
      </xdr:spPr>
    </xdr:pic>
    <xdr:clientData/>
  </xdr:twoCellAnchor>
  <xdr:twoCellAnchor editAs="oneCell">
    <xdr:from>
      <xdr:col>1</xdr:col>
      <xdr:colOff>86361</xdr:colOff>
      <xdr:row>1430</xdr:row>
      <xdr:rowOff>142665</xdr:rowOff>
    </xdr:from>
    <xdr:to>
      <xdr:col>1</xdr:col>
      <xdr:colOff>847725</xdr:colOff>
      <xdr:row>1436</xdr:row>
      <xdr:rowOff>169125</xdr:rowOff>
    </xdr:to>
    <xdr:pic>
      <xdr:nvPicPr>
        <xdr:cNvPr id="19" name="Picture 18"/>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838836" y="263318415"/>
          <a:ext cx="761364" cy="1055160"/>
        </a:xfrm>
        <a:prstGeom prst="rect">
          <a:avLst/>
        </a:prstGeom>
      </xdr:spPr>
    </xdr:pic>
    <xdr:clientData/>
  </xdr:twoCellAnchor>
  <xdr:twoCellAnchor editAs="oneCell">
    <xdr:from>
      <xdr:col>1</xdr:col>
      <xdr:colOff>60960</xdr:colOff>
      <xdr:row>1337</xdr:row>
      <xdr:rowOff>104775</xdr:rowOff>
    </xdr:from>
    <xdr:to>
      <xdr:col>1</xdr:col>
      <xdr:colOff>889670</xdr:colOff>
      <xdr:row>1340</xdr:row>
      <xdr:rowOff>120389</xdr:rowOff>
    </xdr:to>
    <xdr:pic>
      <xdr:nvPicPr>
        <xdr:cNvPr id="20" name="Picture 19"/>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813435" y="244935375"/>
          <a:ext cx="828710" cy="529964"/>
        </a:xfrm>
        <a:prstGeom prst="rect">
          <a:avLst/>
        </a:prstGeom>
      </xdr:spPr>
    </xdr:pic>
    <xdr:clientData/>
  </xdr:twoCellAnchor>
  <xdr:twoCellAnchor editAs="oneCell">
    <xdr:from>
      <xdr:col>1</xdr:col>
      <xdr:colOff>92498</xdr:colOff>
      <xdr:row>1344</xdr:row>
      <xdr:rowOff>123824</xdr:rowOff>
    </xdr:from>
    <xdr:to>
      <xdr:col>1</xdr:col>
      <xdr:colOff>879995</xdr:colOff>
      <xdr:row>1347</xdr:row>
      <xdr:rowOff>117831</xdr:rowOff>
    </xdr:to>
    <xdr:pic>
      <xdr:nvPicPr>
        <xdr:cNvPr id="21" name="Picture 20"/>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844973" y="246497474"/>
          <a:ext cx="787497" cy="508357"/>
        </a:xfrm>
        <a:prstGeom prst="rect">
          <a:avLst/>
        </a:prstGeom>
      </xdr:spPr>
    </xdr:pic>
    <xdr:clientData/>
  </xdr:twoCellAnchor>
  <xdr:twoCellAnchor editAs="oneCell">
    <xdr:from>
      <xdr:col>1</xdr:col>
      <xdr:colOff>83104</xdr:colOff>
      <xdr:row>1249</xdr:row>
      <xdr:rowOff>115342</xdr:rowOff>
    </xdr:from>
    <xdr:to>
      <xdr:col>1</xdr:col>
      <xdr:colOff>857250</xdr:colOff>
      <xdr:row>1256</xdr:row>
      <xdr:rowOff>28827</xdr:rowOff>
    </xdr:to>
    <xdr:pic>
      <xdr:nvPicPr>
        <xdr:cNvPr id="22" name="Picture 21"/>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835579" y="227458042"/>
          <a:ext cx="774146" cy="1113635"/>
        </a:xfrm>
        <a:prstGeom prst="rect">
          <a:avLst/>
        </a:prstGeom>
      </xdr:spPr>
    </xdr:pic>
    <xdr:clientData/>
  </xdr:twoCellAnchor>
  <xdr:twoCellAnchor editAs="oneCell">
    <xdr:from>
      <xdr:col>1</xdr:col>
      <xdr:colOff>54952</xdr:colOff>
      <xdr:row>1242</xdr:row>
      <xdr:rowOff>136574</xdr:rowOff>
    </xdr:from>
    <xdr:to>
      <xdr:col>1</xdr:col>
      <xdr:colOff>734109</xdr:colOff>
      <xdr:row>1248</xdr:row>
      <xdr:rowOff>66675</xdr:rowOff>
    </xdr:to>
    <xdr:pic>
      <xdr:nvPicPr>
        <xdr:cNvPr id="23" name="Picture 22"/>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807427" y="226107674"/>
          <a:ext cx="679157" cy="958801"/>
        </a:xfrm>
        <a:prstGeom prst="rect">
          <a:avLst/>
        </a:prstGeom>
      </xdr:spPr>
    </xdr:pic>
    <xdr:clientData/>
  </xdr:twoCellAnchor>
  <xdr:twoCellAnchor editAs="oneCell">
    <xdr:from>
      <xdr:col>1</xdr:col>
      <xdr:colOff>67073</xdr:colOff>
      <xdr:row>1102</xdr:row>
      <xdr:rowOff>141815</xdr:rowOff>
    </xdr:from>
    <xdr:to>
      <xdr:col>1</xdr:col>
      <xdr:colOff>828675</xdr:colOff>
      <xdr:row>1109</xdr:row>
      <xdr:rowOff>57243</xdr:rowOff>
    </xdr:to>
    <xdr:pic>
      <xdr:nvPicPr>
        <xdr:cNvPr id="24" name="Picture 23"/>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819548" y="197309315"/>
          <a:ext cx="761602" cy="1115578"/>
        </a:xfrm>
        <a:prstGeom prst="rect">
          <a:avLst/>
        </a:prstGeom>
      </xdr:spPr>
    </xdr:pic>
    <xdr:clientData/>
  </xdr:twoCellAnchor>
  <xdr:twoCellAnchor editAs="oneCell">
    <xdr:from>
      <xdr:col>1</xdr:col>
      <xdr:colOff>7621</xdr:colOff>
      <xdr:row>1111</xdr:row>
      <xdr:rowOff>141382</xdr:rowOff>
    </xdr:from>
    <xdr:to>
      <xdr:col>1</xdr:col>
      <xdr:colOff>885825</xdr:colOff>
      <xdr:row>1115</xdr:row>
      <xdr:rowOff>67555</xdr:rowOff>
    </xdr:to>
    <xdr:pic>
      <xdr:nvPicPr>
        <xdr:cNvPr id="25" name="Picture 24"/>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760096" y="199194832"/>
          <a:ext cx="878204" cy="611973"/>
        </a:xfrm>
        <a:prstGeom prst="rect">
          <a:avLst/>
        </a:prstGeom>
      </xdr:spPr>
    </xdr:pic>
    <xdr:clientData/>
  </xdr:twoCellAnchor>
  <xdr:twoCellAnchor editAs="oneCell">
    <xdr:from>
      <xdr:col>1</xdr:col>
      <xdr:colOff>121921</xdr:colOff>
      <xdr:row>1064</xdr:row>
      <xdr:rowOff>129540</xdr:rowOff>
    </xdr:from>
    <xdr:to>
      <xdr:col>1</xdr:col>
      <xdr:colOff>825973</xdr:colOff>
      <xdr:row>1070</xdr:row>
      <xdr:rowOff>79913</xdr:rowOff>
    </xdr:to>
    <xdr:pic>
      <xdr:nvPicPr>
        <xdr:cNvPr id="26" name="Picture 25"/>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874396" y="188038740"/>
          <a:ext cx="704052" cy="979073"/>
        </a:xfrm>
        <a:prstGeom prst="rect">
          <a:avLst/>
        </a:prstGeom>
      </xdr:spPr>
    </xdr:pic>
    <xdr:clientData/>
  </xdr:twoCellAnchor>
  <xdr:twoCellAnchor editAs="oneCell">
    <xdr:from>
      <xdr:col>1</xdr:col>
      <xdr:colOff>35984</xdr:colOff>
      <xdr:row>1058</xdr:row>
      <xdr:rowOff>85724</xdr:rowOff>
    </xdr:from>
    <xdr:to>
      <xdr:col>1</xdr:col>
      <xdr:colOff>858184</xdr:colOff>
      <xdr:row>1061</xdr:row>
      <xdr:rowOff>95509</xdr:rowOff>
    </xdr:to>
    <xdr:pic>
      <xdr:nvPicPr>
        <xdr:cNvPr id="27" name="Picture 26"/>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788459" y="186280424"/>
          <a:ext cx="822200" cy="524135"/>
        </a:xfrm>
        <a:prstGeom prst="rect">
          <a:avLst/>
        </a:prstGeom>
      </xdr:spPr>
    </xdr:pic>
    <xdr:clientData/>
  </xdr:twoCellAnchor>
  <xdr:twoCellAnchor editAs="oneCell">
    <xdr:from>
      <xdr:col>1</xdr:col>
      <xdr:colOff>59478</xdr:colOff>
      <xdr:row>1532</xdr:row>
      <xdr:rowOff>34873</xdr:rowOff>
    </xdr:from>
    <xdr:to>
      <xdr:col>1</xdr:col>
      <xdr:colOff>878776</xdr:colOff>
      <xdr:row>1539</xdr:row>
      <xdr:rowOff>0</xdr:rowOff>
    </xdr:to>
    <xdr:pic>
      <xdr:nvPicPr>
        <xdr:cNvPr id="28" name="Picture 27"/>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811953" y="283956073"/>
          <a:ext cx="819298" cy="1165277"/>
        </a:xfrm>
        <a:prstGeom prst="rect">
          <a:avLst/>
        </a:prstGeom>
      </xdr:spPr>
    </xdr:pic>
    <xdr:clientData/>
  </xdr:twoCellAnchor>
  <xdr:twoCellAnchor editAs="oneCell">
    <xdr:from>
      <xdr:col>1</xdr:col>
      <xdr:colOff>82340</xdr:colOff>
      <xdr:row>1523</xdr:row>
      <xdr:rowOff>101175</xdr:rowOff>
    </xdr:from>
    <xdr:to>
      <xdr:col>1</xdr:col>
      <xdr:colOff>875245</xdr:colOff>
      <xdr:row>1530</xdr:row>
      <xdr:rowOff>19050</xdr:rowOff>
    </xdr:to>
    <xdr:pic>
      <xdr:nvPicPr>
        <xdr:cNvPr id="29" name="Picture 28"/>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834815" y="282136425"/>
          <a:ext cx="792905" cy="1118025"/>
        </a:xfrm>
        <a:prstGeom prst="rect">
          <a:avLst/>
        </a:prstGeom>
      </xdr:spPr>
    </xdr:pic>
    <xdr:clientData/>
  </xdr:twoCellAnchor>
  <xdr:twoCellAnchor editAs="oneCell">
    <xdr:from>
      <xdr:col>1</xdr:col>
      <xdr:colOff>43815</xdr:colOff>
      <xdr:row>1514</xdr:row>
      <xdr:rowOff>116205</xdr:rowOff>
    </xdr:from>
    <xdr:to>
      <xdr:col>1</xdr:col>
      <xdr:colOff>856075</xdr:colOff>
      <xdr:row>1521</xdr:row>
      <xdr:rowOff>49893</xdr:rowOff>
    </xdr:to>
    <xdr:pic>
      <xdr:nvPicPr>
        <xdr:cNvPr id="30" name="Picture 29"/>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796290" y="280094055"/>
          <a:ext cx="812260" cy="1133838"/>
        </a:xfrm>
        <a:prstGeom prst="rect">
          <a:avLst/>
        </a:prstGeom>
      </xdr:spPr>
    </xdr:pic>
    <xdr:clientData/>
  </xdr:twoCellAnchor>
  <xdr:twoCellAnchor editAs="oneCell">
    <xdr:from>
      <xdr:col>1</xdr:col>
      <xdr:colOff>76200</xdr:colOff>
      <xdr:row>1407</xdr:row>
      <xdr:rowOff>72389</xdr:rowOff>
    </xdr:from>
    <xdr:to>
      <xdr:col>1</xdr:col>
      <xdr:colOff>824297</xdr:colOff>
      <xdr:row>1413</xdr:row>
      <xdr:rowOff>104774</xdr:rowOff>
    </xdr:to>
    <xdr:pic>
      <xdr:nvPicPr>
        <xdr:cNvPr id="31" name="Picture 30"/>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828675" y="258618989"/>
          <a:ext cx="748097" cy="1061085"/>
        </a:xfrm>
        <a:prstGeom prst="rect">
          <a:avLst/>
        </a:prstGeom>
      </xdr:spPr>
    </xdr:pic>
    <xdr:clientData/>
  </xdr:twoCellAnchor>
  <xdr:twoCellAnchor editAs="oneCell">
    <xdr:from>
      <xdr:col>1</xdr:col>
      <xdr:colOff>97155</xdr:colOff>
      <xdr:row>1312</xdr:row>
      <xdr:rowOff>95250</xdr:rowOff>
    </xdr:from>
    <xdr:to>
      <xdr:col>1</xdr:col>
      <xdr:colOff>851182</xdr:colOff>
      <xdr:row>1318</xdr:row>
      <xdr:rowOff>114300</xdr:rowOff>
    </xdr:to>
    <xdr:pic>
      <xdr:nvPicPr>
        <xdr:cNvPr id="32" name="Picture 31"/>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849630" y="240125250"/>
          <a:ext cx="754027" cy="1047750"/>
        </a:xfrm>
        <a:prstGeom prst="rect">
          <a:avLst/>
        </a:prstGeom>
      </xdr:spPr>
    </xdr:pic>
    <xdr:clientData/>
  </xdr:twoCellAnchor>
  <xdr:twoCellAnchor editAs="oneCell">
    <xdr:from>
      <xdr:col>1</xdr:col>
      <xdr:colOff>75028</xdr:colOff>
      <xdr:row>1235</xdr:row>
      <xdr:rowOff>84992</xdr:rowOff>
    </xdr:from>
    <xdr:to>
      <xdr:col>1</xdr:col>
      <xdr:colOff>819150</xdr:colOff>
      <xdr:row>1241</xdr:row>
      <xdr:rowOff>84726</xdr:rowOff>
    </xdr:to>
    <xdr:pic>
      <xdr:nvPicPr>
        <xdr:cNvPr id="33" name="Picture 32"/>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827503" y="224513042"/>
          <a:ext cx="744122" cy="1028434"/>
        </a:xfrm>
        <a:prstGeom prst="rect">
          <a:avLst/>
        </a:prstGeom>
      </xdr:spPr>
    </xdr:pic>
    <xdr:clientData/>
  </xdr:twoCellAnchor>
  <xdr:twoCellAnchor editAs="oneCell">
    <xdr:from>
      <xdr:col>1</xdr:col>
      <xdr:colOff>0</xdr:colOff>
      <xdr:row>1756</xdr:row>
      <xdr:rowOff>40005</xdr:rowOff>
    </xdr:from>
    <xdr:to>
      <xdr:col>1</xdr:col>
      <xdr:colOff>842991</xdr:colOff>
      <xdr:row>1762</xdr:row>
      <xdr:rowOff>135255</xdr:rowOff>
    </xdr:to>
    <xdr:pic>
      <xdr:nvPicPr>
        <xdr:cNvPr id="34" name="Picture 33"/>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0" y="40075485"/>
          <a:ext cx="842991" cy="1217295"/>
        </a:xfrm>
        <a:prstGeom prst="rect">
          <a:avLst/>
        </a:prstGeom>
      </xdr:spPr>
    </xdr:pic>
    <xdr:clientData/>
  </xdr:twoCellAnchor>
  <xdr:twoCellAnchor editAs="oneCell">
    <xdr:from>
      <xdr:col>1</xdr:col>
      <xdr:colOff>81915</xdr:colOff>
      <xdr:row>1611</xdr:row>
      <xdr:rowOff>121920</xdr:rowOff>
    </xdr:from>
    <xdr:to>
      <xdr:col>1</xdr:col>
      <xdr:colOff>857561</xdr:colOff>
      <xdr:row>1618</xdr:row>
      <xdr:rowOff>17145</xdr:rowOff>
    </xdr:to>
    <xdr:pic>
      <xdr:nvPicPr>
        <xdr:cNvPr id="35" name="Picture 34"/>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834390" y="308046120"/>
          <a:ext cx="775646" cy="1095375"/>
        </a:xfrm>
        <a:prstGeom prst="rect">
          <a:avLst/>
        </a:prstGeom>
      </xdr:spPr>
    </xdr:pic>
    <xdr:clientData/>
  </xdr:twoCellAnchor>
  <xdr:twoCellAnchor editAs="oneCell">
    <xdr:from>
      <xdr:col>1</xdr:col>
      <xdr:colOff>83821</xdr:colOff>
      <xdr:row>1704</xdr:row>
      <xdr:rowOff>100013</xdr:rowOff>
    </xdr:from>
    <xdr:to>
      <xdr:col>1</xdr:col>
      <xdr:colOff>873443</xdr:colOff>
      <xdr:row>1710</xdr:row>
      <xdr:rowOff>152400</xdr:rowOff>
    </xdr:to>
    <xdr:pic>
      <xdr:nvPicPr>
        <xdr:cNvPr id="36" name="Picture 35"/>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836296" y="323969063"/>
          <a:ext cx="789622" cy="1081087"/>
        </a:xfrm>
        <a:prstGeom prst="rect">
          <a:avLst/>
        </a:prstGeom>
      </xdr:spPr>
    </xdr:pic>
    <xdr:clientData/>
  </xdr:twoCellAnchor>
  <xdr:twoCellAnchor editAs="oneCell">
    <xdr:from>
      <xdr:col>1</xdr:col>
      <xdr:colOff>45721</xdr:colOff>
      <xdr:row>1619</xdr:row>
      <xdr:rowOff>45720</xdr:rowOff>
    </xdr:from>
    <xdr:to>
      <xdr:col>1</xdr:col>
      <xdr:colOff>861032</xdr:colOff>
      <xdr:row>1625</xdr:row>
      <xdr:rowOff>106680</xdr:rowOff>
    </xdr:to>
    <xdr:pic>
      <xdr:nvPicPr>
        <xdr:cNvPr id="37" name="Picture 36"/>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3840481" y="33604200"/>
          <a:ext cx="815311" cy="1183005"/>
        </a:xfrm>
        <a:prstGeom prst="rect">
          <a:avLst/>
        </a:prstGeom>
      </xdr:spPr>
    </xdr:pic>
    <xdr:clientData/>
  </xdr:twoCellAnchor>
  <xdr:twoCellAnchor editAs="oneCell">
    <xdr:from>
      <xdr:col>1</xdr:col>
      <xdr:colOff>190406</xdr:colOff>
      <xdr:row>1819</xdr:row>
      <xdr:rowOff>93951</xdr:rowOff>
    </xdr:from>
    <xdr:to>
      <xdr:col>2</xdr:col>
      <xdr:colOff>302259</xdr:colOff>
      <xdr:row>1827</xdr:row>
      <xdr:rowOff>108364</xdr:rowOff>
    </xdr:to>
    <xdr:pic>
      <xdr:nvPicPr>
        <xdr:cNvPr id="38" name="Picture 37"/>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5689486" y="40129431"/>
          <a:ext cx="1056733" cy="1504123"/>
        </a:xfrm>
        <a:prstGeom prst="rect">
          <a:avLst/>
        </a:prstGeom>
      </xdr:spPr>
    </xdr:pic>
    <xdr:clientData/>
  </xdr:twoCellAnchor>
  <xdr:twoCellAnchor editAs="oneCell">
    <xdr:from>
      <xdr:col>1</xdr:col>
      <xdr:colOff>150708</xdr:colOff>
      <xdr:row>1810</xdr:row>
      <xdr:rowOff>108857</xdr:rowOff>
    </xdr:from>
    <xdr:to>
      <xdr:col>2</xdr:col>
      <xdr:colOff>214208</xdr:colOff>
      <xdr:row>1818</xdr:row>
      <xdr:rowOff>139961</xdr:rowOff>
    </xdr:to>
    <xdr:pic>
      <xdr:nvPicPr>
        <xdr:cNvPr id="39" name="Picture 38"/>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2068388" y="40144337"/>
          <a:ext cx="1008380" cy="1520814"/>
        </a:xfrm>
        <a:prstGeom prst="rect">
          <a:avLst/>
        </a:prstGeom>
      </xdr:spPr>
    </xdr:pic>
    <xdr:clientData/>
  </xdr:twoCellAnchor>
  <xdr:twoCellAnchor editAs="oneCell">
    <xdr:from>
      <xdr:col>1</xdr:col>
      <xdr:colOff>85727</xdr:colOff>
      <xdr:row>1320</xdr:row>
      <xdr:rowOff>100967</xdr:rowOff>
    </xdr:from>
    <xdr:to>
      <xdr:col>1</xdr:col>
      <xdr:colOff>847725</xdr:colOff>
      <xdr:row>1327</xdr:row>
      <xdr:rowOff>8541</xdr:rowOff>
    </xdr:to>
    <xdr:pic>
      <xdr:nvPicPr>
        <xdr:cNvPr id="40" name="Picture 39"/>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838202" y="241674017"/>
          <a:ext cx="761998" cy="1107724"/>
        </a:xfrm>
        <a:prstGeom prst="rect">
          <a:avLst/>
        </a:prstGeom>
      </xdr:spPr>
    </xdr:pic>
    <xdr:clientData/>
  </xdr:twoCellAnchor>
  <xdr:twoCellAnchor editAs="oneCell">
    <xdr:from>
      <xdr:col>1</xdr:col>
      <xdr:colOff>116204</xdr:colOff>
      <xdr:row>1846</xdr:row>
      <xdr:rowOff>61805</xdr:rowOff>
    </xdr:from>
    <xdr:to>
      <xdr:col>2</xdr:col>
      <xdr:colOff>205369</xdr:colOff>
      <xdr:row>1854</xdr:row>
      <xdr:rowOff>118955</xdr:rowOff>
    </xdr:to>
    <xdr:pic>
      <xdr:nvPicPr>
        <xdr:cNvPr id="41" name="Picture 40"/>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26275664" y="40097285"/>
          <a:ext cx="1034045" cy="1546860"/>
        </a:xfrm>
        <a:prstGeom prst="rect">
          <a:avLst/>
        </a:prstGeom>
      </xdr:spPr>
    </xdr:pic>
    <xdr:clientData/>
  </xdr:twoCellAnchor>
  <xdr:twoCellAnchor editAs="oneCell">
    <xdr:from>
      <xdr:col>1</xdr:col>
      <xdr:colOff>43815</xdr:colOff>
      <xdr:row>1627</xdr:row>
      <xdr:rowOff>34291</xdr:rowOff>
    </xdr:from>
    <xdr:to>
      <xdr:col>1</xdr:col>
      <xdr:colOff>847725</xdr:colOff>
      <xdr:row>1633</xdr:row>
      <xdr:rowOff>120385</xdr:rowOff>
    </xdr:to>
    <xdr:pic>
      <xdr:nvPicPr>
        <xdr:cNvPr id="42" name="Picture 41"/>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796290" y="310701691"/>
          <a:ext cx="803910" cy="1114794"/>
        </a:xfrm>
        <a:prstGeom prst="rect">
          <a:avLst/>
        </a:prstGeom>
      </xdr:spPr>
    </xdr:pic>
    <xdr:clientData/>
  </xdr:twoCellAnchor>
  <xdr:twoCellAnchor editAs="oneCell">
    <xdr:from>
      <xdr:col>1</xdr:col>
      <xdr:colOff>85724</xdr:colOff>
      <xdr:row>1672</xdr:row>
      <xdr:rowOff>76745</xdr:rowOff>
    </xdr:from>
    <xdr:to>
      <xdr:col>1</xdr:col>
      <xdr:colOff>841129</xdr:colOff>
      <xdr:row>1678</xdr:row>
      <xdr:rowOff>95250</xdr:rowOff>
    </xdr:to>
    <xdr:pic>
      <xdr:nvPicPr>
        <xdr:cNvPr id="43" name="Picture 42"/>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838199" y="318459395"/>
          <a:ext cx="755405" cy="1047205"/>
        </a:xfrm>
        <a:prstGeom prst="rect">
          <a:avLst/>
        </a:prstGeom>
      </xdr:spPr>
    </xdr:pic>
    <xdr:clientData/>
  </xdr:twoCellAnchor>
  <xdr:twoCellAnchor editAs="oneCell">
    <xdr:from>
      <xdr:col>1</xdr:col>
      <xdr:colOff>53340</xdr:colOff>
      <xdr:row>1634</xdr:row>
      <xdr:rowOff>110490</xdr:rowOff>
    </xdr:from>
    <xdr:to>
      <xdr:col>1</xdr:col>
      <xdr:colOff>857522</xdr:colOff>
      <xdr:row>1640</xdr:row>
      <xdr:rowOff>159664</xdr:rowOff>
    </xdr:to>
    <xdr:pic>
      <xdr:nvPicPr>
        <xdr:cNvPr id="44" name="Picture 43"/>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805815" y="311978040"/>
          <a:ext cx="804182" cy="1077874"/>
        </a:xfrm>
        <a:prstGeom prst="rect">
          <a:avLst/>
        </a:prstGeom>
      </xdr:spPr>
    </xdr:pic>
    <xdr:clientData/>
  </xdr:twoCellAnchor>
  <xdr:twoCellAnchor editAs="oneCell">
    <xdr:from>
      <xdr:col>1</xdr:col>
      <xdr:colOff>123370</xdr:colOff>
      <xdr:row>1642</xdr:row>
      <xdr:rowOff>130613</xdr:rowOff>
    </xdr:from>
    <xdr:to>
      <xdr:col>1</xdr:col>
      <xdr:colOff>866775</xdr:colOff>
      <xdr:row>1648</xdr:row>
      <xdr:rowOff>112522</xdr:rowOff>
    </xdr:to>
    <xdr:pic>
      <xdr:nvPicPr>
        <xdr:cNvPr id="45" name="Picture 44"/>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875845" y="313369763"/>
          <a:ext cx="743405" cy="1010609"/>
        </a:xfrm>
        <a:prstGeom prst="rect">
          <a:avLst/>
        </a:prstGeom>
      </xdr:spPr>
    </xdr:pic>
    <xdr:clientData/>
  </xdr:twoCellAnchor>
  <xdr:twoCellAnchor editAs="oneCell">
    <xdr:from>
      <xdr:col>227</xdr:col>
      <xdr:colOff>10886</xdr:colOff>
      <xdr:row>287</xdr:row>
      <xdr:rowOff>0</xdr:rowOff>
    </xdr:from>
    <xdr:to>
      <xdr:col>227</xdr:col>
      <xdr:colOff>587554</xdr:colOff>
      <xdr:row>291</xdr:row>
      <xdr:rowOff>134783</xdr:rowOff>
    </xdr:to>
    <xdr:pic>
      <xdr:nvPicPr>
        <xdr:cNvPr id="46" name="Picture 45"/>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49019986" y="71467980"/>
          <a:ext cx="576668" cy="820583"/>
        </a:xfrm>
        <a:prstGeom prst="rect">
          <a:avLst/>
        </a:prstGeom>
      </xdr:spPr>
    </xdr:pic>
    <xdr:clientData/>
  </xdr:twoCellAnchor>
  <xdr:twoCellAnchor editAs="oneCell">
    <xdr:from>
      <xdr:col>219</xdr:col>
      <xdr:colOff>19594</xdr:colOff>
      <xdr:row>287</xdr:row>
      <xdr:rowOff>0</xdr:rowOff>
    </xdr:from>
    <xdr:to>
      <xdr:col>219</xdr:col>
      <xdr:colOff>599922</xdr:colOff>
      <xdr:row>291</xdr:row>
      <xdr:rowOff>154614</xdr:rowOff>
    </xdr:to>
    <xdr:pic>
      <xdr:nvPicPr>
        <xdr:cNvPr id="47" name="Picture 46"/>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44136654" y="71467980"/>
          <a:ext cx="589853" cy="840414"/>
        </a:xfrm>
        <a:prstGeom prst="rect">
          <a:avLst/>
        </a:prstGeom>
      </xdr:spPr>
    </xdr:pic>
    <xdr:clientData/>
  </xdr:twoCellAnchor>
  <xdr:twoCellAnchor editAs="oneCell">
    <xdr:from>
      <xdr:col>96</xdr:col>
      <xdr:colOff>100388</xdr:colOff>
      <xdr:row>212</xdr:row>
      <xdr:rowOff>153741</xdr:rowOff>
    </xdr:from>
    <xdr:to>
      <xdr:col>97</xdr:col>
      <xdr:colOff>80821</xdr:colOff>
      <xdr:row>217</xdr:row>
      <xdr:rowOff>168787</xdr:rowOff>
    </xdr:to>
    <xdr:pic>
      <xdr:nvPicPr>
        <xdr:cNvPr id="48" name="Picture 47"/>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65967668" y="57524721"/>
          <a:ext cx="597653" cy="872296"/>
        </a:xfrm>
        <a:prstGeom prst="rect">
          <a:avLst/>
        </a:prstGeom>
      </xdr:spPr>
    </xdr:pic>
    <xdr:clientData/>
  </xdr:twoCellAnchor>
  <xdr:twoCellAnchor editAs="oneCell">
    <xdr:from>
      <xdr:col>1</xdr:col>
      <xdr:colOff>66675</xdr:colOff>
      <xdr:row>2193</xdr:row>
      <xdr:rowOff>3025</xdr:rowOff>
    </xdr:from>
    <xdr:to>
      <xdr:col>1</xdr:col>
      <xdr:colOff>885825</xdr:colOff>
      <xdr:row>2199</xdr:row>
      <xdr:rowOff>61589</xdr:rowOff>
    </xdr:to>
    <xdr:pic>
      <xdr:nvPicPr>
        <xdr:cNvPr id="49" name="Picture 48"/>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819150" y="414569125"/>
          <a:ext cx="819150" cy="1087264"/>
        </a:xfrm>
        <a:prstGeom prst="rect">
          <a:avLst/>
        </a:prstGeom>
      </xdr:spPr>
    </xdr:pic>
    <xdr:clientData/>
  </xdr:twoCellAnchor>
  <xdr:twoCellAnchor editAs="oneCell">
    <xdr:from>
      <xdr:col>1</xdr:col>
      <xdr:colOff>38100</xdr:colOff>
      <xdr:row>2200</xdr:row>
      <xdr:rowOff>95250</xdr:rowOff>
    </xdr:from>
    <xdr:to>
      <xdr:col>1</xdr:col>
      <xdr:colOff>893838</xdr:colOff>
      <xdr:row>2207</xdr:row>
      <xdr:rowOff>49530</xdr:rowOff>
    </xdr:to>
    <xdr:pic>
      <xdr:nvPicPr>
        <xdr:cNvPr id="50" name="Picture 49"/>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790575" y="416032950"/>
          <a:ext cx="855738" cy="1154430"/>
        </a:xfrm>
        <a:prstGeom prst="rect">
          <a:avLst/>
        </a:prstGeom>
      </xdr:spPr>
    </xdr:pic>
    <xdr:clientData/>
  </xdr:twoCellAnchor>
  <xdr:twoCellAnchor editAs="oneCell">
    <xdr:from>
      <xdr:col>1</xdr:col>
      <xdr:colOff>38100</xdr:colOff>
      <xdr:row>2184</xdr:row>
      <xdr:rowOff>103443</xdr:rowOff>
    </xdr:from>
    <xdr:to>
      <xdr:col>1</xdr:col>
      <xdr:colOff>866775</xdr:colOff>
      <xdr:row>2191</xdr:row>
      <xdr:rowOff>45402</xdr:rowOff>
    </xdr:to>
    <xdr:pic>
      <xdr:nvPicPr>
        <xdr:cNvPr id="51" name="Picture 50"/>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790575" y="412955043"/>
          <a:ext cx="828675" cy="1142109"/>
        </a:xfrm>
        <a:prstGeom prst="rect">
          <a:avLst/>
        </a:prstGeom>
      </xdr:spPr>
    </xdr:pic>
    <xdr:clientData/>
  </xdr:twoCellAnchor>
  <xdr:twoCellAnchor editAs="oneCell">
    <xdr:from>
      <xdr:col>1</xdr:col>
      <xdr:colOff>95249</xdr:colOff>
      <xdr:row>2161</xdr:row>
      <xdr:rowOff>114572</xdr:rowOff>
    </xdr:from>
    <xdr:to>
      <xdr:col>1</xdr:col>
      <xdr:colOff>838200</xdr:colOff>
      <xdr:row>2167</xdr:row>
      <xdr:rowOff>124293</xdr:rowOff>
    </xdr:to>
    <xdr:pic>
      <xdr:nvPicPr>
        <xdr:cNvPr id="52" name="Picture 51"/>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847724" y="408337022"/>
          <a:ext cx="742951" cy="1038421"/>
        </a:xfrm>
        <a:prstGeom prst="rect">
          <a:avLst/>
        </a:prstGeom>
      </xdr:spPr>
    </xdr:pic>
    <xdr:clientData/>
  </xdr:twoCellAnchor>
  <xdr:twoCellAnchor editAs="oneCell">
    <xdr:from>
      <xdr:col>1</xdr:col>
      <xdr:colOff>73360</xdr:colOff>
      <xdr:row>2084</xdr:row>
      <xdr:rowOff>26053</xdr:rowOff>
    </xdr:from>
    <xdr:to>
      <xdr:col>1</xdr:col>
      <xdr:colOff>782174</xdr:colOff>
      <xdr:row>2089</xdr:row>
      <xdr:rowOff>152401</xdr:rowOff>
    </xdr:to>
    <xdr:pic>
      <xdr:nvPicPr>
        <xdr:cNvPr id="53" name="Picture 52"/>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825835" y="392989453"/>
          <a:ext cx="708814" cy="983598"/>
        </a:xfrm>
        <a:prstGeom prst="rect">
          <a:avLst/>
        </a:prstGeom>
      </xdr:spPr>
    </xdr:pic>
    <xdr:clientData/>
  </xdr:twoCellAnchor>
  <xdr:twoCellAnchor editAs="oneCell">
    <xdr:from>
      <xdr:col>1</xdr:col>
      <xdr:colOff>70879</xdr:colOff>
      <xdr:row>2068</xdr:row>
      <xdr:rowOff>54671</xdr:rowOff>
    </xdr:from>
    <xdr:to>
      <xdr:col>1</xdr:col>
      <xdr:colOff>841586</xdr:colOff>
      <xdr:row>2074</xdr:row>
      <xdr:rowOff>95541</xdr:rowOff>
    </xdr:to>
    <xdr:pic>
      <xdr:nvPicPr>
        <xdr:cNvPr id="54" name="Picture 53"/>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823354" y="389760521"/>
          <a:ext cx="770707" cy="1069570"/>
        </a:xfrm>
        <a:prstGeom prst="rect">
          <a:avLst/>
        </a:prstGeom>
      </xdr:spPr>
    </xdr:pic>
    <xdr:clientData/>
  </xdr:twoCellAnchor>
  <xdr:twoCellAnchor editAs="oneCell">
    <xdr:from>
      <xdr:col>1</xdr:col>
      <xdr:colOff>57150</xdr:colOff>
      <xdr:row>2061</xdr:row>
      <xdr:rowOff>53733</xdr:rowOff>
    </xdr:from>
    <xdr:to>
      <xdr:col>1</xdr:col>
      <xdr:colOff>809625</xdr:colOff>
      <xdr:row>2067</xdr:row>
      <xdr:rowOff>82046</xdr:rowOff>
    </xdr:to>
    <xdr:pic>
      <xdr:nvPicPr>
        <xdr:cNvPr id="55" name="Picture 54"/>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809625" y="388216533"/>
          <a:ext cx="752475" cy="1057013"/>
        </a:xfrm>
        <a:prstGeom prst="rect">
          <a:avLst/>
        </a:prstGeom>
      </xdr:spPr>
    </xdr:pic>
    <xdr:clientData/>
  </xdr:twoCellAnchor>
  <xdr:twoCellAnchor editAs="oneCell">
    <xdr:from>
      <xdr:col>1</xdr:col>
      <xdr:colOff>127000</xdr:colOff>
      <xdr:row>1990</xdr:row>
      <xdr:rowOff>85160</xdr:rowOff>
    </xdr:from>
    <xdr:to>
      <xdr:col>2</xdr:col>
      <xdr:colOff>173301</xdr:colOff>
      <xdr:row>1998</xdr:row>
      <xdr:rowOff>42331</xdr:rowOff>
    </xdr:to>
    <xdr:pic>
      <xdr:nvPicPr>
        <xdr:cNvPr id="56" name="Picture 55"/>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127000" y="48693140"/>
          <a:ext cx="991181" cy="1435451"/>
        </a:xfrm>
        <a:prstGeom prst="rect">
          <a:avLst/>
        </a:prstGeom>
      </xdr:spPr>
    </xdr:pic>
    <xdr:clientData/>
  </xdr:twoCellAnchor>
  <xdr:twoCellAnchor editAs="oneCell">
    <xdr:from>
      <xdr:col>1</xdr:col>
      <xdr:colOff>63884</xdr:colOff>
      <xdr:row>2021</xdr:row>
      <xdr:rowOff>161925</xdr:rowOff>
    </xdr:from>
    <xdr:to>
      <xdr:col>1</xdr:col>
      <xdr:colOff>845114</xdr:colOff>
      <xdr:row>2028</xdr:row>
      <xdr:rowOff>24765</xdr:rowOff>
    </xdr:to>
    <xdr:pic>
      <xdr:nvPicPr>
        <xdr:cNvPr id="57" name="Picture 56"/>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816359" y="379923675"/>
          <a:ext cx="781230" cy="1062990"/>
        </a:xfrm>
        <a:prstGeom prst="rect">
          <a:avLst/>
        </a:prstGeom>
      </xdr:spPr>
    </xdr:pic>
    <xdr:clientData/>
  </xdr:twoCellAnchor>
  <xdr:twoCellAnchor editAs="oneCell">
    <xdr:from>
      <xdr:col>1</xdr:col>
      <xdr:colOff>121536</xdr:colOff>
      <xdr:row>2007</xdr:row>
      <xdr:rowOff>140758</xdr:rowOff>
    </xdr:from>
    <xdr:to>
      <xdr:col>1</xdr:col>
      <xdr:colOff>838200</xdr:colOff>
      <xdr:row>2013</xdr:row>
      <xdr:rowOff>100992</xdr:rowOff>
    </xdr:to>
    <xdr:pic>
      <xdr:nvPicPr>
        <xdr:cNvPr id="58" name="Picture 57"/>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874011" y="376816408"/>
          <a:ext cx="716664" cy="988934"/>
        </a:xfrm>
        <a:prstGeom prst="rect">
          <a:avLst/>
        </a:prstGeom>
      </xdr:spPr>
    </xdr:pic>
    <xdr:clientData/>
  </xdr:twoCellAnchor>
  <xdr:twoCellAnchor editAs="oneCell">
    <xdr:from>
      <xdr:col>1</xdr:col>
      <xdr:colOff>0</xdr:colOff>
      <xdr:row>1946</xdr:row>
      <xdr:rowOff>193858</xdr:rowOff>
    </xdr:from>
    <xdr:to>
      <xdr:col>1</xdr:col>
      <xdr:colOff>806904</xdr:colOff>
      <xdr:row>1953</xdr:row>
      <xdr:rowOff>71872</xdr:rowOff>
    </xdr:to>
    <xdr:pic>
      <xdr:nvPicPr>
        <xdr:cNvPr id="59" name="Picture 58"/>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0" y="45563338"/>
          <a:ext cx="806904" cy="1177224"/>
        </a:xfrm>
        <a:prstGeom prst="rect">
          <a:avLst/>
        </a:prstGeom>
      </xdr:spPr>
    </xdr:pic>
    <xdr:clientData/>
  </xdr:twoCellAnchor>
  <xdr:twoCellAnchor editAs="oneCell">
    <xdr:from>
      <xdr:col>1</xdr:col>
      <xdr:colOff>104775</xdr:colOff>
      <xdr:row>2054</xdr:row>
      <xdr:rowOff>38101</xdr:rowOff>
    </xdr:from>
    <xdr:to>
      <xdr:col>1</xdr:col>
      <xdr:colOff>855374</xdr:colOff>
      <xdr:row>2060</xdr:row>
      <xdr:rowOff>1</xdr:rowOff>
    </xdr:to>
    <xdr:pic>
      <xdr:nvPicPr>
        <xdr:cNvPr id="60" name="Picture 59"/>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857250" y="386657851"/>
          <a:ext cx="750599" cy="990600"/>
        </a:xfrm>
        <a:prstGeom prst="rect">
          <a:avLst/>
        </a:prstGeom>
      </xdr:spPr>
    </xdr:pic>
    <xdr:clientData/>
  </xdr:twoCellAnchor>
  <xdr:twoCellAnchor editAs="oneCell">
    <xdr:from>
      <xdr:col>1</xdr:col>
      <xdr:colOff>70522</xdr:colOff>
      <xdr:row>1927</xdr:row>
      <xdr:rowOff>73678</xdr:rowOff>
    </xdr:from>
    <xdr:to>
      <xdr:col>2</xdr:col>
      <xdr:colOff>176106</xdr:colOff>
      <xdr:row>1935</xdr:row>
      <xdr:rowOff>96478</xdr:rowOff>
    </xdr:to>
    <xdr:pic>
      <xdr:nvPicPr>
        <xdr:cNvPr id="61" name="Picture 60"/>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8140102" y="43538158"/>
          <a:ext cx="1050464" cy="1510605"/>
        </a:xfrm>
        <a:prstGeom prst="rect">
          <a:avLst/>
        </a:prstGeom>
      </xdr:spPr>
    </xdr:pic>
    <xdr:clientData/>
  </xdr:twoCellAnchor>
  <xdr:twoCellAnchor editAs="oneCell">
    <xdr:from>
      <xdr:col>1</xdr:col>
      <xdr:colOff>77560</xdr:colOff>
      <xdr:row>1936</xdr:row>
      <xdr:rowOff>87205</xdr:rowOff>
    </xdr:from>
    <xdr:to>
      <xdr:col>2</xdr:col>
      <xdr:colOff>171874</xdr:colOff>
      <xdr:row>1944</xdr:row>
      <xdr:rowOff>115036</xdr:rowOff>
    </xdr:to>
    <xdr:pic>
      <xdr:nvPicPr>
        <xdr:cNvPr id="62" name="Picture 61"/>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11995240" y="43551685"/>
          <a:ext cx="1039194" cy="1517541"/>
        </a:xfrm>
        <a:prstGeom prst="rect">
          <a:avLst/>
        </a:prstGeom>
      </xdr:spPr>
    </xdr:pic>
    <xdr:clientData/>
  </xdr:twoCellAnchor>
  <xdr:twoCellAnchor editAs="oneCell">
    <xdr:from>
      <xdr:col>1</xdr:col>
      <xdr:colOff>83127</xdr:colOff>
      <xdr:row>1738</xdr:row>
      <xdr:rowOff>179506</xdr:rowOff>
    </xdr:from>
    <xdr:to>
      <xdr:col>1</xdr:col>
      <xdr:colOff>758734</xdr:colOff>
      <xdr:row>1744</xdr:row>
      <xdr:rowOff>50985</xdr:rowOff>
    </xdr:to>
    <xdr:pic>
      <xdr:nvPicPr>
        <xdr:cNvPr id="63" name="Picture 62"/>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19232187" y="36785986"/>
          <a:ext cx="675607" cy="978284"/>
        </a:xfrm>
        <a:prstGeom prst="rect">
          <a:avLst/>
        </a:prstGeom>
      </xdr:spPr>
    </xdr:pic>
    <xdr:clientData/>
  </xdr:twoCellAnchor>
  <xdr:twoCellAnchor editAs="oneCell">
    <xdr:from>
      <xdr:col>1</xdr:col>
      <xdr:colOff>76205</xdr:colOff>
      <xdr:row>1665</xdr:row>
      <xdr:rowOff>68556</xdr:rowOff>
    </xdr:from>
    <xdr:to>
      <xdr:col>1</xdr:col>
      <xdr:colOff>828675</xdr:colOff>
      <xdr:row>1671</xdr:row>
      <xdr:rowOff>59054</xdr:rowOff>
    </xdr:to>
    <xdr:pic>
      <xdr:nvPicPr>
        <xdr:cNvPr id="64" name="Picture 63"/>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828680" y="317251056"/>
          <a:ext cx="752470" cy="1019198"/>
        </a:xfrm>
        <a:prstGeom prst="rect">
          <a:avLst/>
        </a:prstGeom>
      </xdr:spPr>
    </xdr:pic>
    <xdr:clientData/>
  </xdr:twoCellAnchor>
  <xdr:twoCellAnchor editAs="oneCell">
    <xdr:from>
      <xdr:col>49</xdr:col>
      <xdr:colOff>33746</xdr:colOff>
      <xdr:row>216</xdr:row>
      <xdr:rowOff>13909</xdr:rowOff>
    </xdr:from>
    <xdr:to>
      <xdr:col>50</xdr:col>
      <xdr:colOff>1724</xdr:colOff>
      <xdr:row>221</xdr:row>
      <xdr:rowOff>8399</xdr:rowOff>
    </xdr:to>
    <xdr:pic>
      <xdr:nvPicPr>
        <xdr:cNvPr id="65" name="Picture 64"/>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36503066" y="58146889"/>
          <a:ext cx="585198" cy="851740"/>
        </a:xfrm>
        <a:prstGeom prst="rect">
          <a:avLst/>
        </a:prstGeom>
      </xdr:spPr>
    </xdr:pic>
    <xdr:clientData/>
  </xdr:twoCellAnchor>
  <xdr:twoCellAnchor editAs="oneCell">
    <xdr:from>
      <xdr:col>1</xdr:col>
      <xdr:colOff>81038</xdr:colOff>
      <xdr:row>1680</xdr:row>
      <xdr:rowOff>83820</xdr:rowOff>
    </xdr:from>
    <xdr:to>
      <xdr:col>1</xdr:col>
      <xdr:colOff>819149</xdr:colOff>
      <xdr:row>1686</xdr:row>
      <xdr:rowOff>47625</xdr:rowOff>
    </xdr:to>
    <xdr:pic>
      <xdr:nvPicPr>
        <xdr:cNvPr id="66" name="Picture 65"/>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Lst>
        </a:blip>
        <a:stretch>
          <a:fillRect/>
        </a:stretch>
      </xdr:blipFill>
      <xdr:spPr>
        <a:xfrm>
          <a:off x="833513" y="319838070"/>
          <a:ext cx="738111" cy="992505"/>
        </a:xfrm>
        <a:prstGeom prst="rect">
          <a:avLst/>
        </a:prstGeom>
      </xdr:spPr>
    </xdr:pic>
    <xdr:clientData/>
  </xdr:twoCellAnchor>
  <xdr:twoCellAnchor editAs="oneCell">
    <xdr:from>
      <xdr:col>1</xdr:col>
      <xdr:colOff>48713</xdr:colOff>
      <xdr:row>1658</xdr:row>
      <xdr:rowOff>60960</xdr:rowOff>
    </xdr:from>
    <xdr:to>
      <xdr:col>1</xdr:col>
      <xdr:colOff>823594</xdr:colOff>
      <xdr:row>1664</xdr:row>
      <xdr:rowOff>58736</xdr:rowOff>
    </xdr:to>
    <xdr:pic>
      <xdr:nvPicPr>
        <xdr:cNvPr id="67" name="Picture 66"/>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801188" y="316043310"/>
          <a:ext cx="774881" cy="1026476"/>
        </a:xfrm>
        <a:prstGeom prst="rect">
          <a:avLst/>
        </a:prstGeom>
      </xdr:spPr>
    </xdr:pic>
    <xdr:clientData/>
  </xdr:twoCellAnchor>
  <xdr:twoCellAnchor editAs="oneCell">
    <xdr:from>
      <xdr:col>1</xdr:col>
      <xdr:colOff>48491</xdr:colOff>
      <xdr:row>1729</xdr:row>
      <xdr:rowOff>178207</xdr:rowOff>
    </xdr:from>
    <xdr:to>
      <xdr:col>2</xdr:col>
      <xdr:colOff>48260</xdr:colOff>
      <xdr:row>1737</xdr:row>
      <xdr:rowOff>78959</xdr:rowOff>
    </xdr:to>
    <xdr:pic>
      <xdr:nvPicPr>
        <xdr:cNvPr id="68" name="Picture 67"/>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15547571" y="36784687"/>
          <a:ext cx="944649" cy="1369507"/>
        </a:xfrm>
        <a:prstGeom prst="rect">
          <a:avLst/>
        </a:prstGeom>
      </xdr:spPr>
    </xdr:pic>
    <xdr:clientData/>
  </xdr:twoCellAnchor>
  <xdr:twoCellAnchor editAs="oneCell">
    <xdr:from>
      <xdr:col>1</xdr:col>
      <xdr:colOff>94674</xdr:colOff>
      <xdr:row>1801</xdr:row>
      <xdr:rowOff>81962</xdr:rowOff>
    </xdr:from>
    <xdr:to>
      <xdr:col>2</xdr:col>
      <xdr:colOff>138008</xdr:colOff>
      <xdr:row>1809</xdr:row>
      <xdr:rowOff>55288</xdr:rowOff>
    </xdr:to>
    <xdr:pic>
      <xdr:nvPicPr>
        <xdr:cNvPr id="69" name="Picture 68"/>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12012354" y="38402942"/>
          <a:ext cx="988214" cy="1451606"/>
        </a:xfrm>
        <a:prstGeom prst="rect">
          <a:avLst/>
        </a:prstGeom>
      </xdr:spPr>
    </xdr:pic>
    <xdr:clientData/>
  </xdr:twoCellAnchor>
  <xdr:twoCellAnchor editAs="oneCell">
    <xdr:from>
      <xdr:col>1</xdr:col>
      <xdr:colOff>99693</xdr:colOff>
      <xdr:row>1918</xdr:row>
      <xdr:rowOff>63267</xdr:rowOff>
    </xdr:from>
    <xdr:to>
      <xdr:col>2</xdr:col>
      <xdr:colOff>212513</xdr:colOff>
      <xdr:row>1926</xdr:row>
      <xdr:rowOff>117002</xdr:rowOff>
    </xdr:to>
    <xdr:pic>
      <xdr:nvPicPr>
        <xdr:cNvPr id="70" name="Picture 69"/>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3894453" y="43527747"/>
          <a:ext cx="1057700" cy="1543445"/>
        </a:xfrm>
        <a:prstGeom prst="rect">
          <a:avLst/>
        </a:prstGeom>
      </xdr:spPr>
    </xdr:pic>
    <xdr:clientData/>
  </xdr:twoCellAnchor>
  <xdr:twoCellAnchor editAs="oneCell">
    <xdr:from>
      <xdr:col>1</xdr:col>
      <xdr:colOff>137161</xdr:colOff>
      <xdr:row>1720</xdr:row>
      <xdr:rowOff>83820</xdr:rowOff>
    </xdr:from>
    <xdr:to>
      <xdr:col>2</xdr:col>
      <xdr:colOff>197274</xdr:colOff>
      <xdr:row>1728</xdr:row>
      <xdr:rowOff>72863</xdr:rowOff>
    </xdr:to>
    <xdr:pic>
      <xdr:nvPicPr>
        <xdr:cNvPr id="71" name="Picture 70"/>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12054841" y="36690300"/>
          <a:ext cx="1004993" cy="1467323"/>
        </a:xfrm>
        <a:prstGeom prst="rect">
          <a:avLst/>
        </a:prstGeom>
      </xdr:spPr>
    </xdr:pic>
    <xdr:clientData/>
  </xdr:twoCellAnchor>
  <xdr:twoCellAnchor editAs="oneCell">
    <xdr:from>
      <xdr:col>1</xdr:col>
      <xdr:colOff>27214</xdr:colOff>
      <xdr:row>1651</xdr:row>
      <xdr:rowOff>23131</xdr:rowOff>
    </xdr:from>
    <xdr:to>
      <xdr:col>1</xdr:col>
      <xdr:colOff>839615</xdr:colOff>
      <xdr:row>1657</xdr:row>
      <xdr:rowOff>66675</xdr:rowOff>
    </xdr:to>
    <xdr:pic>
      <xdr:nvPicPr>
        <xdr:cNvPr id="72" name="Picture 71"/>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tretch>
          <a:fillRect/>
        </a:stretch>
      </xdr:blipFill>
      <xdr:spPr>
        <a:xfrm>
          <a:off x="779689" y="314805331"/>
          <a:ext cx="812401" cy="1072244"/>
        </a:xfrm>
        <a:prstGeom prst="rect">
          <a:avLst/>
        </a:prstGeom>
      </xdr:spPr>
    </xdr:pic>
    <xdr:clientData/>
  </xdr:twoCellAnchor>
  <xdr:oneCellAnchor>
    <xdr:from>
      <xdr:col>1</xdr:col>
      <xdr:colOff>45720</xdr:colOff>
      <xdr:row>1</xdr:row>
      <xdr:rowOff>83819</xdr:rowOff>
    </xdr:from>
    <xdr:ext cx="853440" cy="1279231"/>
    <xdr:pic>
      <xdr:nvPicPr>
        <xdr:cNvPr id="73" name="Picture 72"/>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822960" y="266699"/>
          <a:ext cx="853440" cy="1279231"/>
        </a:xfrm>
        <a:prstGeom prst="rect">
          <a:avLst/>
        </a:prstGeom>
      </xdr:spPr>
    </xdr:pic>
    <xdr:clientData/>
  </xdr:oneCellAnchor>
  <xdr:oneCellAnchor>
    <xdr:from>
      <xdr:col>1</xdr:col>
      <xdr:colOff>50800</xdr:colOff>
      <xdr:row>97</xdr:row>
      <xdr:rowOff>54189</xdr:rowOff>
    </xdr:from>
    <xdr:ext cx="848360" cy="1271779"/>
    <xdr:pic>
      <xdr:nvPicPr>
        <xdr:cNvPr id="74" name="Picture 73"/>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val="0"/>
            </a:ext>
          </a:extLst>
        </a:blip>
        <a:stretch>
          <a:fillRect/>
        </a:stretch>
      </xdr:blipFill>
      <xdr:spPr>
        <a:xfrm>
          <a:off x="828040" y="17572569"/>
          <a:ext cx="848360" cy="1271779"/>
        </a:xfrm>
        <a:prstGeom prst="rect">
          <a:avLst/>
        </a:prstGeom>
      </xdr:spPr>
    </xdr:pic>
    <xdr:clientData/>
  </xdr:oneCellAnchor>
  <xdr:oneCellAnchor>
    <xdr:from>
      <xdr:col>1</xdr:col>
      <xdr:colOff>91440</xdr:colOff>
      <xdr:row>203</xdr:row>
      <xdr:rowOff>182879</xdr:rowOff>
    </xdr:from>
    <xdr:ext cx="793746" cy="1188721"/>
    <xdr:pic>
      <xdr:nvPicPr>
        <xdr:cNvPr id="75" name="Picture 74"/>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868680" y="37772339"/>
          <a:ext cx="793746" cy="1188721"/>
        </a:xfrm>
        <a:prstGeom prst="rect">
          <a:avLst/>
        </a:prstGeom>
      </xdr:spPr>
    </xdr:pic>
    <xdr:clientData/>
  </xdr:oneCellAnchor>
  <xdr:oneCellAnchor>
    <xdr:from>
      <xdr:col>1</xdr:col>
      <xdr:colOff>45719</xdr:colOff>
      <xdr:row>224</xdr:row>
      <xdr:rowOff>58534</xdr:rowOff>
    </xdr:from>
    <xdr:ext cx="831121" cy="1244485"/>
    <xdr:pic>
      <xdr:nvPicPr>
        <xdr:cNvPr id="76" name="Picture 75"/>
        <xdr:cNvPicPr>
          <a:picLocks noChangeAspect="1"/>
        </xdr:cNvPicPr>
      </xdr:nvPicPr>
      <xdr:blipFill>
        <a:blip xmlns:r="http://schemas.openxmlformats.org/officeDocument/2006/relationships" r:embed="rId75" cstate="print">
          <a:extLst>
            <a:ext uri="{28A0092B-C50C-407E-A947-70E740481C1C}">
              <a14:useLocalDpi xmlns:a14="http://schemas.microsoft.com/office/drawing/2010/main" val="0"/>
            </a:ext>
          </a:extLst>
        </a:blip>
        <a:stretch>
          <a:fillRect/>
        </a:stretch>
      </xdr:blipFill>
      <xdr:spPr>
        <a:xfrm>
          <a:off x="822959" y="41648494"/>
          <a:ext cx="831121" cy="1244485"/>
        </a:xfrm>
        <a:prstGeom prst="rect">
          <a:avLst/>
        </a:prstGeom>
      </xdr:spPr>
    </xdr:pic>
    <xdr:clientData/>
  </xdr:oneCellAnchor>
  <xdr:oneCellAnchor>
    <xdr:from>
      <xdr:col>1</xdr:col>
      <xdr:colOff>68580</xdr:colOff>
      <xdr:row>19</xdr:row>
      <xdr:rowOff>99060</xdr:rowOff>
    </xdr:from>
    <xdr:ext cx="803989" cy="1203959"/>
    <xdr:pic>
      <xdr:nvPicPr>
        <xdr:cNvPr id="77" name="Picture 76"/>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tretch>
          <a:fillRect/>
        </a:stretch>
      </xdr:blipFill>
      <xdr:spPr>
        <a:xfrm>
          <a:off x="845820" y="3451860"/>
          <a:ext cx="803989" cy="1203959"/>
        </a:xfrm>
        <a:prstGeom prst="rect">
          <a:avLst/>
        </a:prstGeom>
      </xdr:spPr>
    </xdr:pic>
    <xdr:clientData/>
  </xdr:oneCellAnchor>
  <xdr:oneCellAnchor>
    <xdr:from>
      <xdr:col>1</xdr:col>
      <xdr:colOff>30479</xdr:colOff>
      <xdr:row>117</xdr:row>
      <xdr:rowOff>91440</xdr:rowOff>
    </xdr:from>
    <xdr:ext cx="849717" cy="1272540"/>
    <xdr:pic>
      <xdr:nvPicPr>
        <xdr:cNvPr id="78" name="Picture 77"/>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807719" y="21297900"/>
          <a:ext cx="849717" cy="1272540"/>
        </a:xfrm>
        <a:prstGeom prst="rect">
          <a:avLst/>
        </a:prstGeom>
      </xdr:spPr>
    </xdr:pic>
    <xdr:clientData/>
  </xdr:oneCellAnchor>
  <xdr:oneCellAnchor>
    <xdr:from>
      <xdr:col>1</xdr:col>
      <xdr:colOff>76200</xdr:colOff>
      <xdr:row>28</xdr:row>
      <xdr:rowOff>106680</xdr:rowOff>
    </xdr:from>
    <xdr:ext cx="798834" cy="1196340"/>
    <xdr:pic>
      <xdr:nvPicPr>
        <xdr:cNvPr id="79" name="Picture 78"/>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853440" y="5044440"/>
          <a:ext cx="798834" cy="1196340"/>
        </a:xfrm>
        <a:prstGeom prst="rect">
          <a:avLst/>
        </a:prstGeom>
      </xdr:spPr>
    </xdr:pic>
    <xdr:clientData/>
  </xdr:oneCellAnchor>
  <xdr:oneCellAnchor>
    <xdr:from>
      <xdr:col>1</xdr:col>
      <xdr:colOff>76200</xdr:colOff>
      <xdr:row>37</xdr:row>
      <xdr:rowOff>45720</xdr:rowOff>
    </xdr:from>
    <xdr:ext cx="803723" cy="1203960"/>
    <xdr:pic>
      <xdr:nvPicPr>
        <xdr:cNvPr id="80" name="Picture 79"/>
        <xdr:cNvPicPr>
          <a:picLocks noChangeAspect="1"/>
        </xdr:cNvPicPr>
      </xdr:nvPicPr>
      <xdr:blipFill>
        <a:blip xmlns:r="http://schemas.openxmlformats.org/officeDocument/2006/relationships" r:embed="rId79" cstate="print">
          <a:extLst>
            <a:ext uri="{28A0092B-C50C-407E-A947-70E740481C1C}">
              <a14:useLocalDpi xmlns:a14="http://schemas.microsoft.com/office/drawing/2010/main" val="0"/>
            </a:ext>
          </a:extLst>
        </a:blip>
        <a:stretch>
          <a:fillRect/>
        </a:stretch>
      </xdr:blipFill>
      <xdr:spPr>
        <a:xfrm>
          <a:off x="853440" y="6568440"/>
          <a:ext cx="803723" cy="1203960"/>
        </a:xfrm>
        <a:prstGeom prst="rect">
          <a:avLst/>
        </a:prstGeom>
      </xdr:spPr>
    </xdr:pic>
    <xdr:clientData/>
  </xdr:oneCellAnchor>
  <xdr:oneCellAnchor>
    <xdr:from>
      <xdr:col>1</xdr:col>
      <xdr:colOff>53340</xdr:colOff>
      <xdr:row>45</xdr:row>
      <xdr:rowOff>76201</xdr:rowOff>
    </xdr:from>
    <xdr:ext cx="828676" cy="1242059"/>
    <xdr:pic>
      <xdr:nvPicPr>
        <xdr:cNvPr id="81" name="Picture 80"/>
        <xdr:cNvPicPr>
          <a:picLocks noChangeAspect="1"/>
        </xdr:cNvPicPr>
      </xdr:nvPicPr>
      <xdr:blipFill>
        <a:blip xmlns:r="http://schemas.openxmlformats.org/officeDocument/2006/relationships" r:embed="rId80" cstate="print">
          <a:extLst>
            <a:ext uri="{28A0092B-C50C-407E-A947-70E740481C1C}">
              <a14:useLocalDpi xmlns:a14="http://schemas.microsoft.com/office/drawing/2010/main" val="0"/>
            </a:ext>
          </a:extLst>
        </a:blip>
        <a:stretch>
          <a:fillRect/>
        </a:stretch>
      </xdr:blipFill>
      <xdr:spPr>
        <a:xfrm>
          <a:off x="830580" y="8008621"/>
          <a:ext cx="828676" cy="1242059"/>
        </a:xfrm>
        <a:prstGeom prst="rect">
          <a:avLst/>
        </a:prstGeom>
      </xdr:spPr>
    </xdr:pic>
    <xdr:clientData/>
  </xdr:oneCellAnchor>
  <xdr:oneCellAnchor>
    <xdr:from>
      <xdr:col>1</xdr:col>
      <xdr:colOff>30480</xdr:colOff>
      <xdr:row>126</xdr:row>
      <xdr:rowOff>66467</xdr:rowOff>
    </xdr:from>
    <xdr:ext cx="830580" cy="1243589"/>
    <xdr:pic>
      <xdr:nvPicPr>
        <xdr:cNvPr id="82" name="Picture 81"/>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val="0"/>
            </a:ext>
          </a:extLst>
        </a:blip>
        <a:stretch>
          <a:fillRect/>
        </a:stretch>
      </xdr:blipFill>
      <xdr:spPr>
        <a:xfrm>
          <a:off x="807720" y="22987427"/>
          <a:ext cx="830580" cy="1243589"/>
        </a:xfrm>
        <a:prstGeom prst="rect">
          <a:avLst/>
        </a:prstGeom>
      </xdr:spPr>
    </xdr:pic>
    <xdr:clientData/>
  </xdr:oneCellAnchor>
  <xdr:oneCellAnchor>
    <xdr:from>
      <xdr:col>1</xdr:col>
      <xdr:colOff>63501</xdr:colOff>
      <xdr:row>242</xdr:row>
      <xdr:rowOff>76201</xdr:rowOff>
    </xdr:from>
    <xdr:ext cx="751840" cy="1125806"/>
    <xdr:pic>
      <xdr:nvPicPr>
        <xdr:cNvPr id="83" name="Picture 82"/>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val="0"/>
            </a:ext>
          </a:extLst>
        </a:blip>
        <a:stretch>
          <a:fillRect/>
        </a:stretch>
      </xdr:blipFill>
      <xdr:spPr>
        <a:xfrm>
          <a:off x="19212561" y="3101341"/>
          <a:ext cx="751840" cy="1125806"/>
        </a:xfrm>
        <a:prstGeom prst="rect">
          <a:avLst/>
        </a:prstGeom>
      </xdr:spPr>
    </xdr:pic>
    <xdr:clientData/>
  </xdr:oneCellAnchor>
  <xdr:oneCellAnchor>
    <xdr:from>
      <xdr:col>1</xdr:col>
      <xdr:colOff>45719</xdr:colOff>
      <xdr:row>172</xdr:row>
      <xdr:rowOff>143572</xdr:rowOff>
    </xdr:from>
    <xdr:ext cx="860161" cy="1288987"/>
    <xdr:pic>
      <xdr:nvPicPr>
        <xdr:cNvPr id="84" name="Picture 83"/>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val="0"/>
            </a:ext>
          </a:extLst>
        </a:blip>
        <a:stretch>
          <a:fillRect/>
        </a:stretch>
      </xdr:blipFill>
      <xdr:spPr>
        <a:xfrm flipH="1">
          <a:off x="822959" y="31827532"/>
          <a:ext cx="860161" cy="1288987"/>
        </a:xfrm>
        <a:prstGeom prst="rect">
          <a:avLst/>
        </a:prstGeom>
      </xdr:spPr>
    </xdr:pic>
    <xdr:clientData/>
  </xdr:oneCellAnchor>
  <xdr:oneCellAnchor>
    <xdr:from>
      <xdr:col>1</xdr:col>
      <xdr:colOff>99061</xdr:colOff>
      <xdr:row>252</xdr:row>
      <xdr:rowOff>58732</xdr:rowOff>
    </xdr:from>
    <xdr:ext cx="807720" cy="1209947"/>
    <xdr:pic>
      <xdr:nvPicPr>
        <xdr:cNvPr id="85" name="Picture 84"/>
        <xdr:cNvPicPr>
          <a:picLocks noChangeAspect="1"/>
        </xdr:cNvPicPr>
      </xdr:nvPicPr>
      <xdr:blipFill>
        <a:blip xmlns:r="http://schemas.openxmlformats.org/officeDocument/2006/relationships" r:embed="rId84" cstate="print">
          <a:extLst>
            <a:ext uri="{28A0092B-C50C-407E-A947-70E740481C1C}">
              <a14:useLocalDpi xmlns:a14="http://schemas.microsoft.com/office/drawing/2010/main" val="0"/>
            </a:ext>
          </a:extLst>
        </a:blip>
        <a:stretch>
          <a:fillRect/>
        </a:stretch>
      </xdr:blipFill>
      <xdr:spPr>
        <a:xfrm>
          <a:off x="22669501" y="3083872"/>
          <a:ext cx="807720" cy="1209947"/>
        </a:xfrm>
        <a:prstGeom prst="rect">
          <a:avLst/>
        </a:prstGeom>
      </xdr:spPr>
    </xdr:pic>
    <xdr:clientData/>
  </xdr:oneCellAnchor>
  <xdr:oneCellAnchor>
    <xdr:from>
      <xdr:col>1</xdr:col>
      <xdr:colOff>47163</xdr:colOff>
      <xdr:row>340</xdr:row>
      <xdr:rowOff>7619</xdr:rowOff>
    </xdr:from>
    <xdr:ext cx="854592" cy="1280161"/>
    <xdr:pic>
      <xdr:nvPicPr>
        <xdr:cNvPr id="86" name="Picture 85"/>
        <xdr:cNvPicPr>
          <a:picLocks noChangeAspect="1"/>
        </xdr:cNvPicPr>
      </xdr:nvPicPr>
      <xdr:blipFill>
        <a:blip xmlns:r="http://schemas.openxmlformats.org/officeDocument/2006/relationships" r:embed="rId85" cstate="print">
          <a:extLst>
            <a:ext uri="{28A0092B-C50C-407E-A947-70E740481C1C}">
              <a14:useLocalDpi xmlns:a14="http://schemas.microsoft.com/office/drawing/2010/main" val="0"/>
            </a:ext>
          </a:extLst>
        </a:blip>
        <a:stretch>
          <a:fillRect/>
        </a:stretch>
      </xdr:blipFill>
      <xdr:spPr>
        <a:xfrm>
          <a:off x="824403" y="63695579"/>
          <a:ext cx="854592" cy="1280161"/>
        </a:xfrm>
        <a:prstGeom prst="rect">
          <a:avLst/>
        </a:prstGeom>
      </xdr:spPr>
    </xdr:pic>
    <xdr:clientData/>
  </xdr:oneCellAnchor>
  <xdr:oneCellAnchor>
    <xdr:from>
      <xdr:col>1</xdr:col>
      <xdr:colOff>45720</xdr:colOff>
      <xdr:row>328</xdr:row>
      <xdr:rowOff>93519</xdr:rowOff>
    </xdr:from>
    <xdr:ext cx="861060" cy="574692"/>
    <xdr:pic>
      <xdr:nvPicPr>
        <xdr:cNvPr id="87" name="Picture 86"/>
        <xdr:cNvPicPr>
          <a:picLocks noChangeAspect="1"/>
        </xdr:cNvPicPr>
      </xdr:nvPicPr>
      <xdr:blipFill>
        <a:blip xmlns:r="http://schemas.openxmlformats.org/officeDocument/2006/relationships" r:embed="rId86" cstate="print">
          <a:extLst>
            <a:ext uri="{28A0092B-C50C-407E-A947-70E740481C1C}">
              <a14:useLocalDpi xmlns:a14="http://schemas.microsoft.com/office/drawing/2010/main" val="0"/>
            </a:ext>
          </a:extLst>
        </a:blip>
        <a:stretch>
          <a:fillRect/>
        </a:stretch>
      </xdr:blipFill>
      <xdr:spPr>
        <a:xfrm>
          <a:off x="822960" y="61495479"/>
          <a:ext cx="861060" cy="574692"/>
        </a:xfrm>
        <a:prstGeom prst="rect">
          <a:avLst/>
        </a:prstGeom>
      </xdr:spPr>
    </xdr:pic>
    <xdr:clientData/>
  </xdr:oneCellAnchor>
  <xdr:oneCellAnchor>
    <xdr:from>
      <xdr:col>1</xdr:col>
      <xdr:colOff>68580</xdr:colOff>
      <xdr:row>318</xdr:row>
      <xdr:rowOff>106679</xdr:rowOff>
    </xdr:from>
    <xdr:ext cx="830580" cy="1244659"/>
    <xdr:pic>
      <xdr:nvPicPr>
        <xdr:cNvPr id="88" name="Picture 87"/>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val="0"/>
            </a:ext>
          </a:extLst>
        </a:blip>
        <a:stretch>
          <a:fillRect/>
        </a:stretch>
      </xdr:blipFill>
      <xdr:spPr>
        <a:xfrm>
          <a:off x="845820" y="59603639"/>
          <a:ext cx="830580" cy="1244659"/>
        </a:xfrm>
        <a:prstGeom prst="rect">
          <a:avLst/>
        </a:prstGeom>
      </xdr:spPr>
    </xdr:pic>
    <xdr:clientData/>
  </xdr:oneCellAnchor>
  <xdr:oneCellAnchor>
    <xdr:from>
      <xdr:col>1</xdr:col>
      <xdr:colOff>91441</xdr:colOff>
      <xdr:row>307</xdr:row>
      <xdr:rowOff>22859</xdr:rowOff>
    </xdr:from>
    <xdr:ext cx="671432" cy="1005841"/>
    <xdr:pic>
      <xdr:nvPicPr>
        <xdr:cNvPr id="89" name="Picture 88"/>
        <xdr:cNvPicPr>
          <a:picLocks noChangeAspect="1"/>
        </xdr:cNvPicPr>
      </xdr:nvPicPr>
      <xdr:blipFill>
        <a:blip xmlns:r="http://schemas.openxmlformats.org/officeDocument/2006/relationships" r:embed="rId88" cstate="print">
          <a:extLst>
            <a:ext uri="{28A0092B-C50C-407E-A947-70E740481C1C}">
              <a14:useLocalDpi xmlns:a14="http://schemas.microsoft.com/office/drawing/2010/main" val="0"/>
            </a:ext>
          </a:extLst>
        </a:blip>
        <a:stretch>
          <a:fillRect/>
        </a:stretch>
      </xdr:blipFill>
      <xdr:spPr>
        <a:xfrm>
          <a:off x="12009121" y="4838699"/>
          <a:ext cx="671432" cy="1005841"/>
        </a:xfrm>
        <a:prstGeom prst="rect">
          <a:avLst/>
        </a:prstGeom>
      </xdr:spPr>
    </xdr:pic>
    <xdr:clientData/>
  </xdr:oneCellAnchor>
  <xdr:oneCellAnchor>
    <xdr:from>
      <xdr:col>1</xdr:col>
      <xdr:colOff>49730</xdr:colOff>
      <xdr:row>296</xdr:row>
      <xdr:rowOff>4630</xdr:rowOff>
    </xdr:from>
    <xdr:ext cx="849429" cy="566870"/>
    <xdr:pic>
      <xdr:nvPicPr>
        <xdr:cNvPr id="90" name="Picture 89"/>
        <xdr:cNvPicPr>
          <a:picLocks noChangeAspect="1"/>
        </xdr:cNvPicPr>
      </xdr:nvPicPr>
      <xdr:blipFill>
        <a:blip xmlns:r="http://schemas.openxmlformats.org/officeDocument/2006/relationships" r:embed="rId89" cstate="print">
          <a:extLst>
            <a:ext uri="{28A0092B-C50C-407E-A947-70E740481C1C}">
              <a14:useLocalDpi xmlns:a14="http://schemas.microsoft.com/office/drawing/2010/main" val="0"/>
            </a:ext>
          </a:extLst>
        </a:blip>
        <a:stretch>
          <a:fillRect/>
        </a:stretch>
      </xdr:blipFill>
      <xdr:spPr>
        <a:xfrm>
          <a:off x="826970" y="55310590"/>
          <a:ext cx="849429" cy="566870"/>
        </a:xfrm>
        <a:prstGeom prst="rect">
          <a:avLst/>
        </a:prstGeom>
      </xdr:spPr>
    </xdr:pic>
    <xdr:clientData/>
  </xdr:oneCellAnchor>
  <xdr:oneCellAnchor>
    <xdr:from>
      <xdr:col>1</xdr:col>
      <xdr:colOff>60961</xdr:colOff>
      <xdr:row>285</xdr:row>
      <xdr:rowOff>144779</xdr:rowOff>
    </xdr:from>
    <xdr:ext cx="864861" cy="1295401"/>
    <xdr:pic>
      <xdr:nvPicPr>
        <xdr:cNvPr id="91" name="Picture 90"/>
        <xdr:cNvPicPr>
          <a:picLocks noChangeAspect="1"/>
        </xdr:cNvPicPr>
      </xdr:nvPicPr>
      <xdr:blipFill>
        <a:blip xmlns:r="http://schemas.openxmlformats.org/officeDocument/2006/relationships" r:embed="rId90" cstate="print">
          <a:extLst>
            <a:ext uri="{28A0092B-C50C-407E-A947-70E740481C1C}">
              <a14:useLocalDpi xmlns:a14="http://schemas.microsoft.com/office/drawing/2010/main" val="0"/>
            </a:ext>
          </a:extLst>
        </a:blip>
        <a:stretch>
          <a:fillRect/>
        </a:stretch>
      </xdr:blipFill>
      <xdr:spPr>
        <a:xfrm>
          <a:off x="838201" y="53355239"/>
          <a:ext cx="864861" cy="1295401"/>
        </a:xfrm>
        <a:prstGeom prst="rect">
          <a:avLst/>
        </a:prstGeom>
      </xdr:spPr>
    </xdr:pic>
    <xdr:clientData/>
  </xdr:oneCellAnchor>
  <xdr:oneCellAnchor>
    <xdr:from>
      <xdr:col>1</xdr:col>
      <xdr:colOff>76201</xdr:colOff>
      <xdr:row>273</xdr:row>
      <xdr:rowOff>45719</xdr:rowOff>
    </xdr:from>
    <xdr:ext cx="815339" cy="1221361"/>
    <xdr:pic>
      <xdr:nvPicPr>
        <xdr:cNvPr id="92" name="Picture 91"/>
        <xdr:cNvPicPr>
          <a:picLocks noChangeAspect="1"/>
        </xdr:cNvPicPr>
      </xdr:nvPicPr>
      <xdr:blipFill>
        <a:blip xmlns:r="http://schemas.openxmlformats.org/officeDocument/2006/relationships" r:embed="rId91" cstate="print">
          <a:extLst>
            <a:ext uri="{28A0092B-C50C-407E-A947-70E740481C1C}">
              <a14:useLocalDpi xmlns:a14="http://schemas.microsoft.com/office/drawing/2010/main" val="0"/>
            </a:ext>
          </a:extLst>
        </a:blip>
        <a:stretch>
          <a:fillRect/>
        </a:stretch>
      </xdr:blipFill>
      <xdr:spPr>
        <a:xfrm>
          <a:off x="853441" y="50970179"/>
          <a:ext cx="815339" cy="1221361"/>
        </a:xfrm>
        <a:prstGeom prst="rect">
          <a:avLst/>
        </a:prstGeom>
      </xdr:spPr>
    </xdr:pic>
    <xdr:clientData/>
  </xdr:oneCellAnchor>
  <xdr:oneCellAnchor>
    <xdr:from>
      <xdr:col>1</xdr:col>
      <xdr:colOff>83820</xdr:colOff>
      <xdr:row>359</xdr:row>
      <xdr:rowOff>83820</xdr:rowOff>
    </xdr:from>
    <xdr:ext cx="822960" cy="1232775"/>
    <xdr:pic>
      <xdr:nvPicPr>
        <xdr:cNvPr id="93" name="Picture 92"/>
        <xdr:cNvPicPr>
          <a:picLocks noChangeAspect="1"/>
        </xdr:cNvPicPr>
      </xdr:nvPicPr>
      <xdr:blipFill>
        <a:blip xmlns:r="http://schemas.openxmlformats.org/officeDocument/2006/relationships" r:embed="rId92" cstate="print">
          <a:extLst>
            <a:ext uri="{28A0092B-C50C-407E-A947-70E740481C1C}">
              <a14:useLocalDpi xmlns:a14="http://schemas.microsoft.com/office/drawing/2010/main" val="0"/>
            </a:ext>
          </a:extLst>
        </a:blip>
        <a:stretch>
          <a:fillRect/>
        </a:stretch>
      </xdr:blipFill>
      <xdr:spPr>
        <a:xfrm>
          <a:off x="861060" y="67581780"/>
          <a:ext cx="822960" cy="1232775"/>
        </a:xfrm>
        <a:prstGeom prst="rect">
          <a:avLst/>
        </a:prstGeom>
      </xdr:spPr>
    </xdr:pic>
    <xdr:clientData/>
  </xdr:oneCellAnchor>
  <xdr:oneCellAnchor>
    <xdr:from>
      <xdr:col>1</xdr:col>
      <xdr:colOff>45720</xdr:colOff>
      <xdr:row>351</xdr:row>
      <xdr:rowOff>15239</xdr:rowOff>
    </xdr:from>
    <xdr:ext cx="830580" cy="1244058"/>
    <xdr:pic>
      <xdr:nvPicPr>
        <xdr:cNvPr id="94" name="Picture 93"/>
        <xdr:cNvPicPr>
          <a:picLocks noChangeAspect="1"/>
        </xdr:cNvPicPr>
      </xdr:nvPicPr>
      <xdr:blipFill>
        <a:blip xmlns:r="http://schemas.openxmlformats.org/officeDocument/2006/relationships" r:embed="rId93" cstate="print">
          <a:extLst>
            <a:ext uri="{28A0092B-C50C-407E-A947-70E740481C1C}">
              <a14:useLocalDpi xmlns:a14="http://schemas.microsoft.com/office/drawing/2010/main" val="0"/>
            </a:ext>
          </a:extLst>
        </a:blip>
        <a:stretch>
          <a:fillRect/>
        </a:stretch>
      </xdr:blipFill>
      <xdr:spPr>
        <a:xfrm>
          <a:off x="822960" y="65798699"/>
          <a:ext cx="830580" cy="1244058"/>
        </a:xfrm>
        <a:prstGeom prst="rect">
          <a:avLst/>
        </a:prstGeom>
      </xdr:spPr>
    </xdr:pic>
    <xdr:clientData/>
  </xdr:oneCellAnchor>
  <xdr:oneCellAnchor>
    <xdr:from>
      <xdr:col>1</xdr:col>
      <xdr:colOff>60961</xdr:colOff>
      <xdr:row>424</xdr:row>
      <xdr:rowOff>99060</xdr:rowOff>
    </xdr:from>
    <xdr:ext cx="845819" cy="1267018"/>
    <xdr:pic>
      <xdr:nvPicPr>
        <xdr:cNvPr id="95" name="Picture 94"/>
        <xdr:cNvPicPr>
          <a:picLocks noChangeAspect="1"/>
        </xdr:cNvPicPr>
      </xdr:nvPicPr>
      <xdr:blipFill>
        <a:blip xmlns:r="http://schemas.openxmlformats.org/officeDocument/2006/relationships" r:embed="rId94" cstate="print">
          <a:extLst>
            <a:ext uri="{28A0092B-C50C-407E-A947-70E740481C1C}">
              <a14:useLocalDpi xmlns:a14="http://schemas.microsoft.com/office/drawing/2010/main" val="0"/>
            </a:ext>
          </a:extLst>
        </a:blip>
        <a:stretch>
          <a:fillRect/>
        </a:stretch>
      </xdr:blipFill>
      <xdr:spPr>
        <a:xfrm>
          <a:off x="838201" y="79171800"/>
          <a:ext cx="845819" cy="1267018"/>
        </a:xfrm>
        <a:prstGeom prst="rect">
          <a:avLst/>
        </a:prstGeom>
      </xdr:spPr>
    </xdr:pic>
    <xdr:clientData/>
  </xdr:oneCellAnchor>
  <xdr:oneCellAnchor>
    <xdr:from>
      <xdr:col>1</xdr:col>
      <xdr:colOff>99061</xdr:colOff>
      <xdr:row>433</xdr:row>
      <xdr:rowOff>99061</xdr:rowOff>
    </xdr:from>
    <xdr:ext cx="792479" cy="1187254"/>
    <xdr:pic>
      <xdr:nvPicPr>
        <xdr:cNvPr id="96" name="Picture 95"/>
        <xdr:cNvPicPr>
          <a:picLocks noChangeAspect="1"/>
        </xdr:cNvPicPr>
      </xdr:nvPicPr>
      <xdr:blipFill>
        <a:blip xmlns:r="http://schemas.openxmlformats.org/officeDocument/2006/relationships" r:embed="rId95" cstate="print">
          <a:extLst>
            <a:ext uri="{28A0092B-C50C-407E-A947-70E740481C1C}">
              <a14:useLocalDpi xmlns:a14="http://schemas.microsoft.com/office/drawing/2010/main" val="0"/>
            </a:ext>
          </a:extLst>
        </a:blip>
        <a:stretch>
          <a:fillRect/>
        </a:stretch>
      </xdr:blipFill>
      <xdr:spPr>
        <a:xfrm>
          <a:off x="876301" y="80756761"/>
          <a:ext cx="792479" cy="1187254"/>
        </a:xfrm>
        <a:prstGeom prst="rect">
          <a:avLst/>
        </a:prstGeom>
      </xdr:spPr>
    </xdr:pic>
    <xdr:clientData/>
  </xdr:oneCellAnchor>
  <xdr:oneCellAnchor>
    <xdr:from>
      <xdr:col>1</xdr:col>
      <xdr:colOff>62865</xdr:colOff>
      <xdr:row>442</xdr:row>
      <xdr:rowOff>45720</xdr:rowOff>
    </xdr:from>
    <xdr:ext cx="719791" cy="1078230"/>
    <xdr:pic>
      <xdr:nvPicPr>
        <xdr:cNvPr id="97" name="Picture 96"/>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val="0"/>
            </a:ext>
          </a:extLst>
        </a:blip>
        <a:stretch>
          <a:fillRect/>
        </a:stretch>
      </xdr:blipFill>
      <xdr:spPr>
        <a:xfrm>
          <a:off x="815340" y="75483720"/>
          <a:ext cx="719791" cy="1078230"/>
        </a:xfrm>
        <a:prstGeom prst="rect">
          <a:avLst/>
        </a:prstGeom>
      </xdr:spPr>
    </xdr:pic>
    <xdr:clientData/>
  </xdr:oneCellAnchor>
  <xdr:oneCellAnchor>
    <xdr:from>
      <xdr:col>1</xdr:col>
      <xdr:colOff>83820</xdr:colOff>
      <xdr:row>468</xdr:row>
      <xdr:rowOff>81915</xdr:rowOff>
    </xdr:from>
    <xdr:ext cx="784353" cy="1175385"/>
    <xdr:pic>
      <xdr:nvPicPr>
        <xdr:cNvPr id="98" name="Picture 97"/>
        <xdr:cNvPicPr>
          <a:picLocks noChangeAspect="1"/>
        </xdr:cNvPicPr>
      </xdr:nvPicPr>
      <xdr:blipFill>
        <a:blip xmlns:r="http://schemas.openxmlformats.org/officeDocument/2006/relationships" r:embed="rId97" cstate="print">
          <a:extLst>
            <a:ext uri="{28A0092B-C50C-407E-A947-70E740481C1C}">
              <a14:useLocalDpi xmlns:a14="http://schemas.microsoft.com/office/drawing/2010/main" val="0"/>
            </a:ext>
          </a:extLst>
        </a:blip>
        <a:stretch>
          <a:fillRect/>
        </a:stretch>
      </xdr:blipFill>
      <xdr:spPr>
        <a:xfrm>
          <a:off x="836295" y="79291815"/>
          <a:ext cx="784353" cy="1175385"/>
        </a:xfrm>
        <a:prstGeom prst="rect">
          <a:avLst/>
        </a:prstGeom>
      </xdr:spPr>
    </xdr:pic>
    <xdr:clientData/>
  </xdr:oneCellAnchor>
  <xdr:oneCellAnchor>
    <xdr:from>
      <xdr:col>1</xdr:col>
      <xdr:colOff>45721</xdr:colOff>
      <xdr:row>451</xdr:row>
      <xdr:rowOff>68581</xdr:rowOff>
    </xdr:from>
    <xdr:ext cx="706753" cy="1058722"/>
    <xdr:pic>
      <xdr:nvPicPr>
        <xdr:cNvPr id="99" name="Picture 98"/>
        <xdr:cNvPicPr>
          <a:picLocks noChangeAspect="1"/>
        </xdr:cNvPicPr>
      </xdr:nvPicPr>
      <xdr:blipFill>
        <a:blip xmlns:r="http://schemas.openxmlformats.org/officeDocument/2006/relationships" r:embed="rId98" cstate="print">
          <a:extLst>
            <a:ext uri="{28A0092B-C50C-407E-A947-70E740481C1C}">
              <a14:useLocalDpi xmlns:a14="http://schemas.microsoft.com/office/drawing/2010/main" val="0"/>
            </a:ext>
          </a:extLst>
        </a:blip>
        <a:stretch>
          <a:fillRect/>
        </a:stretch>
      </xdr:blipFill>
      <xdr:spPr>
        <a:xfrm>
          <a:off x="798196" y="76706731"/>
          <a:ext cx="706753" cy="1058722"/>
        </a:xfrm>
        <a:prstGeom prst="rect">
          <a:avLst/>
        </a:prstGeom>
      </xdr:spPr>
    </xdr:pic>
    <xdr:clientData/>
  </xdr:oneCellAnchor>
  <xdr:oneCellAnchor>
    <xdr:from>
      <xdr:col>1</xdr:col>
      <xdr:colOff>74296</xdr:colOff>
      <xdr:row>458</xdr:row>
      <xdr:rowOff>110490</xdr:rowOff>
    </xdr:from>
    <xdr:ext cx="744854" cy="1115793"/>
    <xdr:pic>
      <xdr:nvPicPr>
        <xdr:cNvPr id="100" name="Picture 99"/>
        <xdr:cNvPicPr>
          <a:picLocks noChangeAspect="1"/>
        </xdr:cNvPicPr>
      </xdr:nvPicPr>
      <xdr:blipFill>
        <a:blip xmlns:r="http://schemas.openxmlformats.org/officeDocument/2006/relationships" r:embed="rId99" cstate="print">
          <a:extLst>
            <a:ext uri="{28A0092B-C50C-407E-A947-70E740481C1C}">
              <a14:useLocalDpi xmlns:a14="http://schemas.microsoft.com/office/drawing/2010/main" val="0"/>
            </a:ext>
          </a:extLst>
        </a:blip>
        <a:stretch>
          <a:fillRect/>
        </a:stretch>
      </xdr:blipFill>
      <xdr:spPr>
        <a:xfrm>
          <a:off x="826771" y="77948790"/>
          <a:ext cx="744854" cy="1115793"/>
        </a:xfrm>
        <a:prstGeom prst="rect">
          <a:avLst/>
        </a:prstGeom>
      </xdr:spPr>
    </xdr:pic>
    <xdr:clientData/>
  </xdr:oneCellAnchor>
  <xdr:oneCellAnchor>
    <xdr:from>
      <xdr:col>1</xdr:col>
      <xdr:colOff>68580</xdr:colOff>
      <xdr:row>367</xdr:row>
      <xdr:rowOff>129539</xdr:rowOff>
    </xdr:from>
    <xdr:ext cx="822960" cy="1232775"/>
    <xdr:pic>
      <xdr:nvPicPr>
        <xdr:cNvPr id="101" name="Picture 100"/>
        <xdr:cNvPicPr>
          <a:picLocks noChangeAspect="1"/>
        </xdr:cNvPicPr>
      </xdr:nvPicPr>
      <xdr:blipFill>
        <a:blip xmlns:r="http://schemas.openxmlformats.org/officeDocument/2006/relationships" r:embed="rId100" cstate="print">
          <a:extLst>
            <a:ext uri="{28A0092B-C50C-407E-A947-70E740481C1C}">
              <a14:useLocalDpi xmlns:a14="http://schemas.microsoft.com/office/drawing/2010/main" val="0"/>
            </a:ext>
          </a:extLst>
        </a:blip>
        <a:stretch>
          <a:fillRect/>
        </a:stretch>
      </xdr:blipFill>
      <xdr:spPr>
        <a:xfrm>
          <a:off x="845820" y="69341999"/>
          <a:ext cx="822960" cy="1232775"/>
        </a:xfrm>
        <a:prstGeom prst="rect">
          <a:avLst/>
        </a:prstGeom>
      </xdr:spPr>
    </xdr:pic>
    <xdr:clientData/>
  </xdr:oneCellAnchor>
  <xdr:oneCellAnchor>
    <xdr:from>
      <xdr:col>1</xdr:col>
      <xdr:colOff>57149</xdr:colOff>
      <xdr:row>477</xdr:row>
      <xdr:rowOff>57150</xdr:rowOff>
    </xdr:from>
    <xdr:ext cx="827479" cy="552450"/>
    <xdr:pic>
      <xdr:nvPicPr>
        <xdr:cNvPr id="102" name="Picture 101"/>
        <xdr:cNvPicPr>
          <a:picLocks noChangeAspect="1"/>
        </xdr:cNvPicPr>
      </xdr:nvPicPr>
      <xdr:blipFill>
        <a:blip xmlns:r="http://schemas.openxmlformats.org/officeDocument/2006/relationships" r:embed="rId101" cstate="print">
          <a:extLst>
            <a:ext uri="{28A0092B-C50C-407E-A947-70E740481C1C}">
              <a14:useLocalDpi xmlns:a14="http://schemas.microsoft.com/office/drawing/2010/main" val="0"/>
            </a:ext>
          </a:extLst>
        </a:blip>
        <a:stretch>
          <a:fillRect/>
        </a:stretch>
      </xdr:blipFill>
      <xdr:spPr>
        <a:xfrm>
          <a:off x="809624" y="80810100"/>
          <a:ext cx="827479" cy="552450"/>
        </a:xfrm>
        <a:prstGeom prst="rect">
          <a:avLst/>
        </a:prstGeom>
      </xdr:spPr>
    </xdr:pic>
    <xdr:clientData/>
  </xdr:oneCellAnchor>
  <xdr:oneCellAnchor>
    <xdr:from>
      <xdr:col>1</xdr:col>
      <xdr:colOff>45720</xdr:colOff>
      <xdr:row>377</xdr:row>
      <xdr:rowOff>91440</xdr:rowOff>
    </xdr:from>
    <xdr:ext cx="830580" cy="1245150"/>
    <xdr:pic>
      <xdr:nvPicPr>
        <xdr:cNvPr id="103" name="Picture 102"/>
        <xdr:cNvPicPr>
          <a:picLocks noChangeAspect="1"/>
        </xdr:cNvPicPr>
      </xdr:nvPicPr>
      <xdr:blipFill>
        <a:blip xmlns:r="http://schemas.openxmlformats.org/officeDocument/2006/relationships" r:embed="rId102" cstate="print">
          <a:extLst>
            <a:ext uri="{28A0092B-C50C-407E-A947-70E740481C1C}">
              <a14:useLocalDpi xmlns:a14="http://schemas.microsoft.com/office/drawing/2010/main" val="0"/>
            </a:ext>
          </a:extLst>
        </a:blip>
        <a:stretch>
          <a:fillRect/>
        </a:stretch>
      </xdr:blipFill>
      <xdr:spPr>
        <a:xfrm>
          <a:off x="822960" y="71239380"/>
          <a:ext cx="830580" cy="1245150"/>
        </a:xfrm>
        <a:prstGeom prst="rect">
          <a:avLst/>
        </a:prstGeom>
      </xdr:spPr>
    </xdr:pic>
    <xdr:clientData/>
  </xdr:oneCellAnchor>
  <xdr:oneCellAnchor>
    <xdr:from>
      <xdr:col>1</xdr:col>
      <xdr:colOff>76200</xdr:colOff>
      <xdr:row>386</xdr:row>
      <xdr:rowOff>73502</xdr:rowOff>
    </xdr:from>
    <xdr:ext cx="825830" cy="1237138"/>
    <xdr:pic>
      <xdr:nvPicPr>
        <xdr:cNvPr id="104" name="Picture 103"/>
        <xdr:cNvPicPr>
          <a:picLocks noChangeAspect="1"/>
        </xdr:cNvPicPr>
      </xdr:nvPicPr>
      <xdr:blipFill>
        <a:blip xmlns:r="http://schemas.openxmlformats.org/officeDocument/2006/relationships" r:embed="rId103" cstate="print">
          <a:extLst>
            <a:ext uri="{28A0092B-C50C-407E-A947-70E740481C1C}">
              <a14:useLocalDpi xmlns:a14="http://schemas.microsoft.com/office/drawing/2010/main" val="0"/>
            </a:ext>
          </a:extLst>
        </a:blip>
        <a:stretch>
          <a:fillRect/>
        </a:stretch>
      </xdr:blipFill>
      <xdr:spPr>
        <a:xfrm>
          <a:off x="853440" y="72806402"/>
          <a:ext cx="825830" cy="1237138"/>
        </a:xfrm>
        <a:prstGeom prst="rect">
          <a:avLst/>
        </a:prstGeom>
      </xdr:spPr>
    </xdr:pic>
    <xdr:clientData/>
  </xdr:oneCellAnchor>
  <xdr:oneCellAnchor>
    <xdr:from>
      <xdr:col>1</xdr:col>
      <xdr:colOff>38100</xdr:colOff>
      <xdr:row>500</xdr:row>
      <xdr:rowOff>68581</xdr:rowOff>
    </xdr:from>
    <xdr:ext cx="818456" cy="1226819"/>
    <xdr:pic>
      <xdr:nvPicPr>
        <xdr:cNvPr id="105" name="Picture 104"/>
        <xdr:cNvPicPr>
          <a:picLocks noChangeAspect="1"/>
        </xdr:cNvPicPr>
      </xdr:nvPicPr>
      <xdr:blipFill>
        <a:blip xmlns:r="http://schemas.openxmlformats.org/officeDocument/2006/relationships" r:embed="rId104" cstate="print">
          <a:extLst>
            <a:ext uri="{28A0092B-C50C-407E-A947-70E740481C1C}">
              <a14:useLocalDpi xmlns:a14="http://schemas.microsoft.com/office/drawing/2010/main" val="0"/>
            </a:ext>
          </a:extLst>
        </a:blip>
        <a:stretch>
          <a:fillRect/>
        </a:stretch>
      </xdr:blipFill>
      <xdr:spPr>
        <a:xfrm>
          <a:off x="790575" y="84421981"/>
          <a:ext cx="818456" cy="1226819"/>
        </a:xfrm>
        <a:prstGeom prst="rect">
          <a:avLst/>
        </a:prstGeom>
      </xdr:spPr>
    </xdr:pic>
    <xdr:clientData/>
  </xdr:oneCellAnchor>
  <xdr:oneCellAnchor>
    <xdr:from>
      <xdr:col>1</xdr:col>
      <xdr:colOff>62866</xdr:colOff>
      <xdr:row>483</xdr:row>
      <xdr:rowOff>133184</xdr:rowOff>
    </xdr:from>
    <xdr:ext cx="762697" cy="1143165"/>
    <xdr:pic>
      <xdr:nvPicPr>
        <xdr:cNvPr id="106" name="Picture 105"/>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815341" y="81914834"/>
          <a:ext cx="762697" cy="1143165"/>
        </a:xfrm>
        <a:prstGeom prst="rect">
          <a:avLst/>
        </a:prstGeom>
      </xdr:spPr>
    </xdr:pic>
    <xdr:clientData/>
  </xdr:oneCellAnchor>
  <xdr:oneCellAnchor>
    <xdr:from>
      <xdr:col>1</xdr:col>
      <xdr:colOff>53340</xdr:colOff>
      <xdr:row>508</xdr:row>
      <xdr:rowOff>112168</xdr:rowOff>
    </xdr:from>
    <xdr:ext cx="822960" cy="1232779"/>
    <xdr:pic>
      <xdr:nvPicPr>
        <xdr:cNvPr id="107" name="Picture 106"/>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tretch>
          <a:fillRect/>
        </a:stretch>
      </xdr:blipFill>
      <xdr:spPr>
        <a:xfrm>
          <a:off x="805815" y="85837168"/>
          <a:ext cx="822960" cy="1232779"/>
        </a:xfrm>
        <a:prstGeom prst="rect">
          <a:avLst/>
        </a:prstGeom>
      </xdr:spPr>
    </xdr:pic>
    <xdr:clientData/>
  </xdr:oneCellAnchor>
  <xdr:oneCellAnchor>
    <xdr:from>
      <xdr:col>1</xdr:col>
      <xdr:colOff>91440</xdr:colOff>
      <xdr:row>517</xdr:row>
      <xdr:rowOff>76200</xdr:rowOff>
    </xdr:from>
    <xdr:ext cx="756285" cy="1133325"/>
    <xdr:pic>
      <xdr:nvPicPr>
        <xdr:cNvPr id="108" name="Picture 107"/>
        <xdr:cNvPicPr>
          <a:picLocks noChangeAspect="1"/>
        </xdr:cNvPicPr>
      </xdr:nvPicPr>
      <xdr:blipFill>
        <a:blip xmlns:r="http://schemas.openxmlformats.org/officeDocument/2006/relationships" r:embed="rId107" cstate="print">
          <a:extLst>
            <a:ext uri="{28A0092B-C50C-407E-A947-70E740481C1C}">
              <a14:useLocalDpi xmlns:a14="http://schemas.microsoft.com/office/drawing/2010/main" val="0"/>
            </a:ext>
          </a:extLst>
        </a:blip>
        <a:stretch>
          <a:fillRect/>
        </a:stretch>
      </xdr:blipFill>
      <xdr:spPr>
        <a:xfrm>
          <a:off x="843915" y="87344250"/>
          <a:ext cx="756285" cy="1133325"/>
        </a:xfrm>
        <a:prstGeom prst="rect">
          <a:avLst/>
        </a:prstGeom>
      </xdr:spPr>
    </xdr:pic>
    <xdr:clientData/>
  </xdr:oneCellAnchor>
  <xdr:oneCellAnchor>
    <xdr:from>
      <xdr:col>1</xdr:col>
      <xdr:colOff>50570</xdr:colOff>
      <xdr:row>403</xdr:row>
      <xdr:rowOff>119841</xdr:rowOff>
    </xdr:from>
    <xdr:ext cx="833350" cy="1247857"/>
    <xdr:pic>
      <xdr:nvPicPr>
        <xdr:cNvPr id="109" name="Picture 108"/>
        <xdr:cNvPicPr>
          <a:picLocks noChangeAspect="1"/>
        </xdr:cNvPicPr>
      </xdr:nvPicPr>
      <xdr:blipFill>
        <a:blip xmlns:r="http://schemas.openxmlformats.org/officeDocument/2006/relationships" r:embed="rId108" cstate="print">
          <a:extLst>
            <a:ext uri="{28A0092B-C50C-407E-A947-70E740481C1C}">
              <a14:useLocalDpi xmlns:a14="http://schemas.microsoft.com/office/drawing/2010/main" val="0"/>
            </a:ext>
          </a:extLst>
        </a:blip>
        <a:stretch>
          <a:fillRect/>
        </a:stretch>
      </xdr:blipFill>
      <xdr:spPr>
        <a:xfrm>
          <a:off x="827810" y="75847401"/>
          <a:ext cx="833350" cy="1247857"/>
        </a:xfrm>
        <a:prstGeom prst="rect">
          <a:avLst/>
        </a:prstGeom>
      </xdr:spPr>
    </xdr:pic>
    <xdr:clientData/>
  </xdr:oneCellAnchor>
  <xdr:oneCellAnchor>
    <xdr:from>
      <xdr:col>1</xdr:col>
      <xdr:colOff>45721</xdr:colOff>
      <xdr:row>414</xdr:row>
      <xdr:rowOff>60960</xdr:rowOff>
    </xdr:from>
    <xdr:ext cx="876300" cy="584876"/>
    <xdr:pic>
      <xdr:nvPicPr>
        <xdr:cNvPr id="110" name="Picture 109"/>
        <xdr:cNvPicPr>
          <a:picLocks noChangeAspect="1"/>
        </xdr:cNvPicPr>
      </xdr:nvPicPr>
      <xdr:blipFill>
        <a:blip xmlns:r="http://schemas.openxmlformats.org/officeDocument/2006/relationships" r:embed="rId109" cstate="print">
          <a:extLst>
            <a:ext uri="{28A0092B-C50C-407E-A947-70E740481C1C}">
              <a14:useLocalDpi xmlns:a14="http://schemas.microsoft.com/office/drawing/2010/main" val="0"/>
            </a:ext>
          </a:extLst>
        </a:blip>
        <a:stretch>
          <a:fillRect/>
        </a:stretch>
      </xdr:blipFill>
      <xdr:spPr>
        <a:xfrm>
          <a:off x="822961" y="77724000"/>
          <a:ext cx="876300" cy="584876"/>
        </a:xfrm>
        <a:prstGeom prst="rect">
          <a:avLst/>
        </a:prstGeom>
      </xdr:spPr>
    </xdr:pic>
    <xdr:clientData/>
  </xdr:oneCellAnchor>
  <xdr:oneCellAnchor>
    <xdr:from>
      <xdr:col>1</xdr:col>
      <xdr:colOff>68581</xdr:colOff>
      <xdr:row>525</xdr:row>
      <xdr:rowOff>99061</xdr:rowOff>
    </xdr:from>
    <xdr:ext cx="804374" cy="1205864"/>
    <xdr:pic>
      <xdr:nvPicPr>
        <xdr:cNvPr id="111" name="Picture 110"/>
        <xdr:cNvPicPr>
          <a:picLocks noChangeAspect="1"/>
        </xdr:cNvPicPr>
      </xdr:nvPicPr>
      <xdr:blipFill>
        <a:blip xmlns:r="http://schemas.openxmlformats.org/officeDocument/2006/relationships" r:embed="rId110" cstate="print">
          <a:extLst>
            <a:ext uri="{28A0092B-C50C-407E-A947-70E740481C1C}">
              <a14:useLocalDpi xmlns:a14="http://schemas.microsoft.com/office/drawing/2010/main" val="0"/>
            </a:ext>
          </a:extLst>
        </a:blip>
        <a:stretch>
          <a:fillRect/>
        </a:stretch>
      </xdr:blipFill>
      <xdr:spPr>
        <a:xfrm>
          <a:off x="821056" y="88738711"/>
          <a:ext cx="804374" cy="1205864"/>
        </a:xfrm>
        <a:prstGeom prst="rect">
          <a:avLst/>
        </a:prstGeom>
      </xdr:spPr>
    </xdr:pic>
    <xdr:clientData/>
  </xdr:oneCellAnchor>
  <xdr:oneCellAnchor>
    <xdr:from>
      <xdr:col>1</xdr:col>
      <xdr:colOff>53340</xdr:colOff>
      <xdr:row>645</xdr:row>
      <xdr:rowOff>53339</xdr:rowOff>
    </xdr:from>
    <xdr:ext cx="676297" cy="1013461"/>
    <xdr:pic>
      <xdr:nvPicPr>
        <xdr:cNvPr id="112" name="Picture 111"/>
        <xdr:cNvPicPr>
          <a:picLocks noChangeAspect="1"/>
        </xdr:cNvPicPr>
      </xdr:nvPicPr>
      <xdr:blipFill>
        <a:blip xmlns:r="http://schemas.openxmlformats.org/officeDocument/2006/relationships" r:embed="rId111" cstate="print">
          <a:extLst>
            <a:ext uri="{28A0092B-C50C-407E-A947-70E740481C1C}">
              <a14:useLocalDpi xmlns:a14="http://schemas.microsoft.com/office/drawing/2010/main" val="0"/>
            </a:ext>
          </a:extLst>
        </a:blip>
        <a:stretch>
          <a:fillRect/>
        </a:stretch>
      </xdr:blipFill>
      <xdr:spPr>
        <a:xfrm>
          <a:off x="26212800" y="10820399"/>
          <a:ext cx="676297" cy="1013461"/>
        </a:xfrm>
        <a:prstGeom prst="rect">
          <a:avLst/>
        </a:prstGeom>
      </xdr:spPr>
    </xdr:pic>
    <xdr:clientData/>
  </xdr:oneCellAnchor>
  <xdr:oneCellAnchor>
    <xdr:from>
      <xdr:col>1</xdr:col>
      <xdr:colOff>53341</xdr:colOff>
      <xdr:row>627</xdr:row>
      <xdr:rowOff>100964</xdr:rowOff>
    </xdr:from>
    <xdr:ext cx="810041" cy="1213485"/>
    <xdr:pic>
      <xdr:nvPicPr>
        <xdr:cNvPr id="113" name="Picture 112"/>
        <xdr:cNvPicPr>
          <a:picLocks noChangeAspect="1"/>
        </xdr:cNvPicPr>
      </xdr:nvPicPr>
      <xdr:blipFill>
        <a:blip xmlns:r="http://schemas.openxmlformats.org/officeDocument/2006/relationships" r:embed="rId112" cstate="print">
          <a:extLst>
            <a:ext uri="{28A0092B-C50C-407E-A947-70E740481C1C}">
              <a14:useLocalDpi xmlns:a14="http://schemas.microsoft.com/office/drawing/2010/main" val="0"/>
            </a:ext>
          </a:extLst>
        </a:blip>
        <a:stretch>
          <a:fillRect/>
        </a:stretch>
      </xdr:blipFill>
      <xdr:spPr>
        <a:xfrm>
          <a:off x="805816" y="106228514"/>
          <a:ext cx="810041" cy="1213485"/>
        </a:xfrm>
        <a:prstGeom prst="rect">
          <a:avLst/>
        </a:prstGeom>
      </xdr:spPr>
    </xdr:pic>
    <xdr:clientData/>
  </xdr:oneCellAnchor>
  <xdr:oneCellAnchor>
    <xdr:from>
      <xdr:col>1</xdr:col>
      <xdr:colOff>80011</xdr:colOff>
      <xdr:row>618</xdr:row>
      <xdr:rowOff>85723</xdr:rowOff>
    </xdr:from>
    <xdr:ext cx="788007" cy="1181101"/>
    <xdr:pic>
      <xdr:nvPicPr>
        <xdr:cNvPr id="114" name="Picture 113"/>
        <xdr:cNvPicPr>
          <a:picLocks noChangeAspect="1"/>
        </xdr:cNvPicPr>
      </xdr:nvPicPr>
      <xdr:blipFill>
        <a:blip xmlns:r="http://schemas.openxmlformats.org/officeDocument/2006/relationships" r:embed="rId113" cstate="print">
          <a:extLst>
            <a:ext uri="{28A0092B-C50C-407E-A947-70E740481C1C}">
              <a14:useLocalDpi xmlns:a14="http://schemas.microsoft.com/office/drawing/2010/main" val="0"/>
            </a:ext>
          </a:extLst>
        </a:blip>
        <a:stretch>
          <a:fillRect/>
        </a:stretch>
      </xdr:blipFill>
      <xdr:spPr>
        <a:xfrm>
          <a:off x="832486" y="104670223"/>
          <a:ext cx="788007" cy="1181101"/>
        </a:xfrm>
        <a:prstGeom prst="rect">
          <a:avLst/>
        </a:prstGeom>
      </xdr:spPr>
    </xdr:pic>
    <xdr:clientData/>
  </xdr:oneCellAnchor>
  <xdr:oneCellAnchor>
    <xdr:from>
      <xdr:col>1</xdr:col>
      <xdr:colOff>48939</xdr:colOff>
      <xdr:row>551</xdr:row>
      <xdr:rowOff>120015</xdr:rowOff>
    </xdr:from>
    <xdr:ext cx="816529" cy="1223010"/>
    <xdr:pic>
      <xdr:nvPicPr>
        <xdr:cNvPr id="115" name="Picture 114"/>
        <xdr:cNvPicPr>
          <a:picLocks noChangeAspect="1"/>
        </xdr:cNvPicPr>
      </xdr:nvPicPr>
      <xdr:blipFill>
        <a:blip xmlns:r="http://schemas.openxmlformats.org/officeDocument/2006/relationships" r:embed="rId114" cstate="print">
          <a:extLst>
            <a:ext uri="{28A0092B-C50C-407E-A947-70E740481C1C}">
              <a14:useLocalDpi xmlns:a14="http://schemas.microsoft.com/office/drawing/2010/main" val="0"/>
            </a:ext>
          </a:extLst>
        </a:blip>
        <a:stretch>
          <a:fillRect/>
        </a:stretch>
      </xdr:blipFill>
      <xdr:spPr>
        <a:xfrm>
          <a:off x="801414" y="93217365"/>
          <a:ext cx="816529" cy="1223010"/>
        </a:xfrm>
        <a:prstGeom prst="rect">
          <a:avLst/>
        </a:prstGeom>
      </xdr:spPr>
    </xdr:pic>
    <xdr:clientData/>
  </xdr:oneCellAnchor>
  <xdr:oneCellAnchor>
    <xdr:from>
      <xdr:col>1</xdr:col>
      <xdr:colOff>76199</xdr:colOff>
      <xdr:row>543</xdr:row>
      <xdr:rowOff>5716</xdr:rowOff>
    </xdr:from>
    <xdr:ext cx="784731" cy="1175383"/>
    <xdr:pic>
      <xdr:nvPicPr>
        <xdr:cNvPr id="116" name="Picture 115"/>
        <xdr:cNvPicPr>
          <a:picLocks noChangeAspect="1"/>
        </xdr:cNvPicPr>
      </xdr:nvPicPr>
      <xdr:blipFill>
        <a:blip xmlns:r="http://schemas.openxmlformats.org/officeDocument/2006/relationships" r:embed="rId115" cstate="print">
          <a:extLst>
            <a:ext uri="{28A0092B-C50C-407E-A947-70E740481C1C}">
              <a14:useLocalDpi xmlns:a14="http://schemas.microsoft.com/office/drawing/2010/main" val="0"/>
            </a:ext>
          </a:extLst>
        </a:blip>
        <a:stretch>
          <a:fillRect/>
        </a:stretch>
      </xdr:blipFill>
      <xdr:spPr>
        <a:xfrm>
          <a:off x="828674" y="91731466"/>
          <a:ext cx="784731" cy="1175383"/>
        </a:xfrm>
        <a:prstGeom prst="rect">
          <a:avLst/>
        </a:prstGeom>
      </xdr:spPr>
    </xdr:pic>
    <xdr:clientData/>
  </xdr:oneCellAnchor>
  <xdr:oneCellAnchor>
    <xdr:from>
      <xdr:col>1</xdr:col>
      <xdr:colOff>78106</xdr:colOff>
      <xdr:row>601</xdr:row>
      <xdr:rowOff>102869</xdr:rowOff>
    </xdr:from>
    <xdr:ext cx="776725" cy="1163955"/>
    <xdr:pic>
      <xdr:nvPicPr>
        <xdr:cNvPr id="117" name="Picture 116"/>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830581" y="101772719"/>
          <a:ext cx="776725" cy="1163955"/>
        </a:xfrm>
        <a:prstGeom prst="rect">
          <a:avLst/>
        </a:prstGeom>
      </xdr:spPr>
    </xdr:pic>
    <xdr:clientData/>
  </xdr:oneCellAnchor>
  <xdr:oneCellAnchor>
    <xdr:from>
      <xdr:col>1</xdr:col>
      <xdr:colOff>70485</xdr:colOff>
      <xdr:row>610</xdr:row>
      <xdr:rowOff>72389</xdr:rowOff>
    </xdr:from>
    <xdr:ext cx="803259" cy="1203961"/>
    <xdr:pic>
      <xdr:nvPicPr>
        <xdr:cNvPr id="118" name="Picture 117"/>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822960" y="103285289"/>
          <a:ext cx="803259" cy="1203961"/>
        </a:xfrm>
        <a:prstGeom prst="rect">
          <a:avLst/>
        </a:prstGeom>
      </xdr:spPr>
    </xdr:pic>
    <xdr:clientData/>
  </xdr:oneCellAnchor>
  <xdr:oneCellAnchor>
    <xdr:from>
      <xdr:col>1</xdr:col>
      <xdr:colOff>178526</xdr:colOff>
      <xdr:row>746</xdr:row>
      <xdr:rowOff>103416</xdr:rowOff>
    </xdr:from>
    <xdr:ext cx="768531" cy="1151118"/>
    <xdr:pic>
      <xdr:nvPicPr>
        <xdr:cNvPr id="119" name="Picture 118"/>
        <xdr:cNvPicPr>
          <a:picLocks noChangeAspect="1"/>
        </xdr:cNvPicPr>
      </xdr:nvPicPr>
      <xdr:blipFill>
        <a:blip xmlns:r="http://schemas.openxmlformats.org/officeDocument/2006/relationships" r:embed="rId118" cstate="print">
          <a:extLst>
            <a:ext uri="{28A0092B-C50C-407E-A947-70E740481C1C}">
              <a14:useLocalDpi xmlns:a14="http://schemas.microsoft.com/office/drawing/2010/main" val="0"/>
            </a:ext>
          </a:extLst>
        </a:blip>
        <a:stretch>
          <a:fillRect/>
        </a:stretch>
      </xdr:blipFill>
      <xdr:spPr>
        <a:xfrm>
          <a:off x="178526" y="15198636"/>
          <a:ext cx="768531" cy="1151118"/>
        </a:xfrm>
        <a:prstGeom prst="rect">
          <a:avLst/>
        </a:prstGeom>
      </xdr:spPr>
    </xdr:pic>
    <xdr:clientData/>
  </xdr:oneCellAnchor>
  <xdr:oneCellAnchor>
    <xdr:from>
      <xdr:col>1</xdr:col>
      <xdr:colOff>38100</xdr:colOff>
      <xdr:row>757</xdr:row>
      <xdr:rowOff>7882</xdr:rowOff>
    </xdr:from>
    <xdr:ext cx="701760" cy="1051298"/>
    <xdr:pic>
      <xdr:nvPicPr>
        <xdr:cNvPr id="120" name="Picture 119"/>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3832860" y="15247882"/>
          <a:ext cx="701760" cy="1051298"/>
        </a:xfrm>
        <a:prstGeom prst="rect">
          <a:avLst/>
        </a:prstGeom>
      </xdr:spPr>
    </xdr:pic>
    <xdr:clientData/>
  </xdr:oneCellAnchor>
  <xdr:oneCellAnchor>
    <xdr:from>
      <xdr:col>1</xdr:col>
      <xdr:colOff>68581</xdr:colOff>
      <xdr:row>716</xdr:row>
      <xdr:rowOff>17119</xdr:rowOff>
    </xdr:from>
    <xdr:ext cx="680399" cy="1019201"/>
    <xdr:pic>
      <xdr:nvPicPr>
        <xdr:cNvPr id="121" name="Picture 120"/>
        <xdr:cNvPicPr>
          <a:picLocks noChangeAspect="1"/>
        </xdr:cNvPicPr>
      </xdr:nvPicPr>
      <xdr:blipFill>
        <a:blip xmlns:r="http://schemas.openxmlformats.org/officeDocument/2006/relationships" r:embed="rId120" cstate="print">
          <a:extLst>
            <a:ext uri="{28A0092B-C50C-407E-A947-70E740481C1C}">
              <a14:useLocalDpi xmlns:a14="http://schemas.microsoft.com/office/drawing/2010/main" val="0"/>
            </a:ext>
          </a:extLst>
        </a:blip>
        <a:stretch>
          <a:fillRect/>
        </a:stretch>
      </xdr:blipFill>
      <xdr:spPr>
        <a:xfrm>
          <a:off x="19217641" y="13771219"/>
          <a:ext cx="680399" cy="1019201"/>
        </a:xfrm>
        <a:prstGeom prst="rect">
          <a:avLst/>
        </a:prstGeom>
      </xdr:spPr>
    </xdr:pic>
    <xdr:clientData/>
  </xdr:oneCellAnchor>
  <xdr:oneCellAnchor>
    <xdr:from>
      <xdr:col>1</xdr:col>
      <xdr:colOff>22860</xdr:colOff>
      <xdr:row>767</xdr:row>
      <xdr:rowOff>0</xdr:rowOff>
    </xdr:from>
    <xdr:ext cx="739140" cy="1107315"/>
    <xdr:pic>
      <xdr:nvPicPr>
        <xdr:cNvPr id="122" name="Picture 121"/>
        <xdr:cNvPicPr>
          <a:picLocks noChangeAspect="1"/>
        </xdr:cNvPicPr>
      </xdr:nvPicPr>
      <xdr:blipFill>
        <a:blip xmlns:r="http://schemas.openxmlformats.org/officeDocument/2006/relationships" r:embed="rId121" cstate="print">
          <a:extLst>
            <a:ext uri="{28A0092B-C50C-407E-A947-70E740481C1C}">
              <a14:useLocalDpi xmlns:a14="http://schemas.microsoft.com/office/drawing/2010/main" val="0"/>
            </a:ext>
          </a:extLst>
        </a:blip>
        <a:stretch>
          <a:fillRect/>
        </a:stretch>
      </xdr:blipFill>
      <xdr:spPr>
        <a:xfrm>
          <a:off x="8092440" y="15240000"/>
          <a:ext cx="739140" cy="1107315"/>
        </a:xfrm>
        <a:prstGeom prst="rect">
          <a:avLst/>
        </a:prstGeom>
      </xdr:spPr>
    </xdr:pic>
    <xdr:clientData/>
  </xdr:oneCellAnchor>
  <xdr:oneCellAnchor>
    <xdr:from>
      <xdr:col>1</xdr:col>
      <xdr:colOff>167642</xdr:colOff>
      <xdr:row>777</xdr:row>
      <xdr:rowOff>45720</xdr:rowOff>
    </xdr:from>
    <xdr:ext cx="640924" cy="960120"/>
    <xdr:pic>
      <xdr:nvPicPr>
        <xdr:cNvPr id="123" name="Picture 122"/>
        <xdr:cNvPicPr>
          <a:picLocks noChangeAspect="1"/>
        </xdr:cNvPicPr>
      </xdr:nvPicPr>
      <xdr:blipFill>
        <a:blip xmlns:r="http://schemas.openxmlformats.org/officeDocument/2006/relationships" r:embed="rId122" cstate="print">
          <a:extLst>
            <a:ext uri="{28A0092B-C50C-407E-A947-70E740481C1C}">
              <a14:useLocalDpi xmlns:a14="http://schemas.microsoft.com/office/drawing/2010/main" val="0"/>
            </a:ext>
          </a:extLst>
        </a:blip>
        <a:stretch>
          <a:fillRect/>
        </a:stretch>
      </xdr:blipFill>
      <xdr:spPr>
        <a:xfrm>
          <a:off x="12085322" y="15285720"/>
          <a:ext cx="640924" cy="960120"/>
        </a:xfrm>
        <a:prstGeom prst="rect">
          <a:avLst/>
        </a:prstGeom>
      </xdr:spPr>
    </xdr:pic>
    <xdr:clientData/>
  </xdr:oneCellAnchor>
  <xdr:oneCellAnchor>
    <xdr:from>
      <xdr:col>1</xdr:col>
      <xdr:colOff>7620</xdr:colOff>
      <xdr:row>857</xdr:row>
      <xdr:rowOff>23805</xdr:rowOff>
    </xdr:from>
    <xdr:ext cx="655538" cy="982036"/>
    <xdr:pic>
      <xdr:nvPicPr>
        <xdr:cNvPr id="124" name="Picture 123"/>
        <xdr:cNvPicPr>
          <a:picLocks noChangeAspect="1"/>
        </xdr:cNvPicPr>
      </xdr:nvPicPr>
      <xdr:blipFill>
        <a:blip xmlns:r="http://schemas.openxmlformats.org/officeDocument/2006/relationships" r:embed="rId123" cstate="print">
          <a:extLst>
            <a:ext uri="{28A0092B-C50C-407E-A947-70E740481C1C}">
              <a14:useLocalDpi xmlns:a14="http://schemas.microsoft.com/office/drawing/2010/main" val="0"/>
            </a:ext>
          </a:extLst>
        </a:blip>
        <a:stretch>
          <a:fillRect/>
        </a:stretch>
      </xdr:blipFill>
      <xdr:spPr>
        <a:xfrm>
          <a:off x="22578060" y="16757325"/>
          <a:ext cx="655538" cy="982036"/>
        </a:xfrm>
        <a:prstGeom prst="rect">
          <a:avLst/>
        </a:prstGeom>
      </xdr:spPr>
    </xdr:pic>
    <xdr:clientData/>
  </xdr:oneCellAnchor>
  <xdr:oneCellAnchor>
    <xdr:from>
      <xdr:col>1</xdr:col>
      <xdr:colOff>91441</xdr:colOff>
      <xdr:row>837</xdr:row>
      <xdr:rowOff>18279</xdr:rowOff>
    </xdr:from>
    <xdr:ext cx="761061" cy="1139961"/>
    <xdr:pic>
      <xdr:nvPicPr>
        <xdr:cNvPr id="125" name="Picture 124"/>
        <xdr:cNvPicPr>
          <a:picLocks noChangeAspect="1"/>
        </xdr:cNvPicPr>
      </xdr:nvPicPr>
      <xdr:blipFill>
        <a:blip xmlns:r="http://schemas.openxmlformats.org/officeDocument/2006/relationships" r:embed="rId124" cstate="print">
          <a:extLst>
            <a:ext uri="{28A0092B-C50C-407E-A947-70E740481C1C}">
              <a14:useLocalDpi xmlns:a14="http://schemas.microsoft.com/office/drawing/2010/main" val="0"/>
            </a:ext>
          </a:extLst>
        </a:blip>
        <a:stretch>
          <a:fillRect/>
        </a:stretch>
      </xdr:blipFill>
      <xdr:spPr>
        <a:xfrm>
          <a:off x="15590521" y="16751799"/>
          <a:ext cx="761061" cy="1139961"/>
        </a:xfrm>
        <a:prstGeom prst="rect">
          <a:avLst/>
        </a:prstGeom>
      </xdr:spPr>
    </xdr:pic>
    <xdr:clientData/>
  </xdr:oneCellAnchor>
  <xdr:oneCellAnchor>
    <xdr:from>
      <xdr:col>1</xdr:col>
      <xdr:colOff>83003</xdr:colOff>
      <xdr:row>973</xdr:row>
      <xdr:rowOff>101314</xdr:rowOff>
    </xdr:from>
    <xdr:ext cx="774247" cy="1159888"/>
    <xdr:pic>
      <xdr:nvPicPr>
        <xdr:cNvPr id="126" name="Picture 125"/>
        <xdr:cNvPicPr>
          <a:picLocks noChangeAspect="1"/>
        </xdr:cNvPicPr>
      </xdr:nvPicPr>
      <xdr:blipFill>
        <a:blip xmlns:r="http://schemas.openxmlformats.org/officeDocument/2006/relationships" r:embed="rId125" cstate="print">
          <a:extLst>
            <a:ext uri="{28A0092B-C50C-407E-A947-70E740481C1C}">
              <a14:useLocalDpi xmlns:a14="http://schemas.microsoft.com/office/drawing/2010/main" val="0"/>
            </a:ext>
          </a:extLst>
        </a:blip>
        <a:stretch>
          <a:fillRect/>
        </a:stretch>
      </xdr:blipFill>
      <xdr:spPr>
        <a:xfrm>
          <a:off x="835478" y="165550564"/>
          <a:ext cx="774247" cy="1159888"/>
        </a:xfrm>
        <a:prstGeom prst="rect">
          <a:avLst/>
        </a:prstGeom>
      </xdr:spPr>
    </xdr:pic>
    <xdr:clientData/>
  </xdr:oneCellAnchor>
  <xdr:oneCellAnchor>
    <xdr:from>
      <xdr:col>1</xdr:col>
      <xdr:colOff>66404</xdr:colOff>
      <xdr:row>817</xdr:row>
      <xdr:rowOff>31572</xdr:rowOff>
    </xdr:from>
    <xdr:ext cx="1224542" cy="817513"/>
    <xdr:pic>
      <xdr:nvPicPr>
        <xdr:cNvPr id="127" name="Picture 126"/>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Lst>
        </a:blip>
        <a:stretch>
          <a:fillRect/>
        </a:stretch>
      </xdr:blipFill>
      <xdr:spPr>
        <a:xfrm>
          <a:off x="8135984" y="16765092"/>
          <a:ext cx="1224542" cy="817513"/>
        </a:xfrm>
        <a:prstGeom prst="rect">
          <a:avLst/>
        </a:prstGeom>
      </xdr:spPr>
    </xdr:pic>
    <xdr:clientData/>
  </xdr:oneCellAnchor>
  <xdr:oneCellAnchor>
    <xdr:from>
      <xdr:col>1</xdr:col>
      <xdr:colOff>76200</xdr:colOff>
      <xdr:row>964</xdr:row>
      <xdr:rowOff>113211</xdr:rowOff>
    </xdr:from>
    <xdr:ext cx="822960" cy="1232744"/>
    <xdr:pic>
      <xdr:nvPicPr>
        <xdr:cNvPr id="128" name="Picture 127"/>
        <xdr:cNvPicPr>
          <a:picLocks noChangeAspect="1"/>
        </xdr:cNvPicPr>
      </xdr:nvPicPr>
      <xdr:blipFill>
        <a:blip xmlns:r="http://schemas.openxmlformats.org/officeDocument/2006/relationships" r:embed="rId127" cstate="print">
          <a:extLst>
            <a:ext uri="{28A0092B-C50C-407E-A947-70E740481C1C}">
              <a14:useLocalDpi xmlns:a14="http://schemas.microsoft.com/office/drawing/2010/main" val="0"/>
            </a:ext>
          </a:extLst>
        </a:blip>
        <a:stretch>
          <a:fillRect/>
        </a:stretch>
      </xdr:blipFill>
      <xdr:spPr>
        <a:xfrm>
          <a:off x="15575280" y="20565291"/>
          <a:ext cx="822960" cy="1232744"/>
        </a:xfrm>
        <a:prstGeom prst="rect">
          <a:avLst/>
        </a:prstGeom>
      </xdr:spPr>
    </xdr:pic>
    <xdr:clientData/>
  </xdr:oneCellAnchor>
  <xdr:oneCellAnchor>
    <xdr:from>
      <xdr:col>1</xdr:col>
      <xdr:colOff>81643</xdr:colOff>
      <xdr:row>806</xdr:row>
      <xdr:rowOff>113212</xdr:rowOff>
    </xdr:from>
    <xdr:ext cx="691242" cy="1035479"/>
    <xdr:pic>
      <xdr:nvPicPr>
        <xdr:cNvPr id="129" name="Picture 128"/>
        <xdr:cNvPicPr>
          <a:picLocks noChangeAspect="1"/>
        </xdr:cNvPicPr>
      </xdr:nvPicPr>
      <xdr:blipFill>
        <a:blip xmlns:r="http://schemas.openxmlformats.org/officeDocument/2006/relationships" r:embed="rId128" cstate="print">
          <a:extLst>
            <a:ext uri="{28A0092B-C50C-407E-A947-70E740481C1C}">
              <a14:useLocalDpi xmlns:a14="http://schemas.microsoft.com/office/drawing/2010/main" val="0"/>
            </a:ext>
          </a:extLst>
        </a:blip>
        <a:stretch>
          <a:fillRect/>
        </a:stretch>
      </xdr:blipFill>
      <xdr:spPr>
        <a:xfrm>
          <a:off x="3876403" y="16701952"/>
          <a:ext cx="691242" cy="1035479"/>
        </a:xfrm>
        <a:prstGeom prst="rect">
          <a:avLst/>
        </a:prstGeom>
      </xdr:spPr>
    </xdr:pic>
    <xdr:clientData/>
  </xdr:oneCellAnchor>
  <xdr:oneCellAnchor>
    <xdr:from>
      <xdr:col>1</xdr:col>
      <xdr:colOff>22862</xdr:colOff>
      <xdr:row>877</xdr:row>
      <xdr:rowOff>53340</xdr:rowOff>
    </xdr:from>
    <xdr:ext cx="727331" cy="1089660"/>
    <xdr:pic>
      <xdr:nvPicPr>
        <xdr:cNvPr id="130" name="Picture 129"/>
        <xdr:cNvPicPr>
          <a:picLocks noChangeAspect="1"/>
        </xdr:cNvPicPr>
      </xdr:nvPicPr>
      <xdr:blipFill>
        <a:blip xmlns:r="http://schemas.openxmlformats.org/officeDocument/2006/relationships" r:embed="rId129" cstate="print">
          <a:extLst>
            <a:ext uri="{28A0092B-C50C-407E-A947-70E740481C1C}">
              <a14:useLocalDpi xmlns:a14="http://schemas.microsoft.com/office/drawing/2010/main" val="0"/>
            </a:ext>
          </a:extLst>
        </a:blip>
        <a:stretch>
          <a:fillRect/>
        </a:stretch>
      </xdr:blipFill>
      <xdr:spPr>
        <a:xfrm>
          <a:off x="22862" y="18463260"/>
          <a:ext cx="727331" cy="1089660"/>
        </a:xfrm>
        <a:prstGeom prst="rect">
          <a:avLst/>
        </a:prstGeom>
      </xdr:spPr>
    </xdr:pic>
    <xdr:clientData/>
  </xdr:oneCellAnchor>
  <xdr:oneCellAnchor>
    <xdr:from>
      <xdr:col>1</xdr:col>
      <xdr:colOff>85725</xdr:colOff>
      <xdr:row>946</xdr:row>
      <xdr:rowOff>121921</xdr:rowOff>
    </xdr:from>
    <xdr:ext cx="800099" cy="1198532"/>
    <xdr:pic>
      <xdr:nvPicPr>
        <xdr:cNvPr id="131" name="Picture 130"/>
        <xdr:cNvPicPr>
          <a:picLocks noChangeAspect="1"/>
        </xdr:cNvPicPr>
      </xdr:nvPicPr>
      <xdr:blipFill>
        <a:blip xmlns:r="http://schemas.openxmlformats.org/officeDocument/2006/relationships" r:embed="rId130" cstate="print">
          <a:extLst>
            <a:ext uri="{28A0092B-C50C-407E-A947-70E740481C1C}">
              <a14:useLocalDpi xmlns:a14="http://schemas.microsoft.com/office/drawing/2010/main" val="0"/>
            </a:ext>
          </a:extLst>
        </a:blip>
        <a:stretch>
          <a:fillRect/>
        </a:stretch>
      </xdr:blipFill>
      <xdr:spPr>
        <a:xfrm>
          <a:off x="838200" y="168504871"/>
          <a:ext cx="800099" cy="1198532"/>
        </a:xfrm>
        <a:prstGeom prst="rect">
          <a:avLst/>
        </a:prstGeom>
      </xdr:spPr>
    </xdr:pic>
    <xdr:clientData/>
  </xdr:oneCellAnchor>
  <xdr:oneCellAnchor>
    <xdr:from>
      <xdr:col>1</xdr:col>
      <xdr:colOff>53340</xdr:colOff>
      <xdr:row>937</xdr:row>
      <xdr:rowOff>80010</xdr:rowOff>
    </xdr:from>
    <xdr:ext cx="778375" cy="1165859"/>
    <xdr:pic>
      <xdr:nvPicPr>
        <xdr:cNvPr id="132" name="Picture 131"/>
        <xdr:cNvPicPr>
          <a:picLocks noChangeAspect="1"/>
        </xdr:cNvPicPr>
      </xdr:nvPicPr>
      <xdr:blipFill>
        <a:blip xmlns:r="http://schemas.openxmlformats.org/officeDocument/2006/relationships" r:embed="rId131" cstate="print">
          <a:extLst>
            <a:ext uri="{28A0092B-C50C-407E-A947-70E740481C1C}">
              <a14:useLocalDpi xmlns:a14="http://schemas.microsoft.com/office/drawing/2010/main" val="0"/>
            </a:ext>
          </a:extLst>
        </a:blip>
        <a:stretch>
          <a:fillRect/>
        </a:stretch>
      </xdr:blipFill>
      <xdr:spPr>
        <a:xfrm>
          <a:off x="805815" y="166510335"/>
          <a:ext cx="778375" cy="1165859"/>
        </a:xfrm>
        <a:prstGeom prst="rect">
          <a:avLst/>
        </a:prstGeom>
      </xdr:spPr>
    </xdr:pic>
    <xdr:clientData/>
  </xdr:oneCellAnchor>
  <xdr:oneCellAnchor>
    <xdr:from>
      <xdr:col>1</xdr:col>
      <xdr:colOff>59701</xdr:colOff>
      <xdr:row>928</xdr:row>
      <xdr:rowOff>32261</xdr:rowOff>
    </xdr:from>
    <xdr:ext cx="759721" cy="1138175"/>
    <xdr:pic>
      <xdr:nvPicPr>
        <xdr:cNvPr id="133" name="Picture 132"/>
        <xdr:cNvPicPr>
          <a:picLocks noChangeAspect="1"/>
        </xdr:cNvPicPr>
      </xdr:nvPicPr>
      <xdr:blipFill>
        <a:blip xmlns:r="http://schemas.openxmlformats.org/officeDocument/2006/relationships" r:embed="rId132" cstate="print">
          <a:extLst>
            <a:ext uri="{28A0092B-C50C-407E-A947-70E740481C1C}">
              <a14:useLocalDpi xmlns:a14="http://schemas.microsoft.com/office/drawing/2010/main" val="0"/>
            </a:ext>
          </a:extLst>
        </a:blip>
        <a:stretch>
          <a:fillRect/>
        </a:stretch>
      </xdr:blipFill>
      <xdr:spPr>
        <a:xfrm>
          <a:off x="812176" y="164995736"/>
          <a:ext cx="759721" cy="1138175"/>
        </a:xfrm>
        <a:prstGeom prst="rect">
          <a:avLst/>
        </a:prstGeom>
      </xdr:spPr>
    </xdr:pic>
    <xdr:clientData/>
  </xdr:oneCellAnchor>
  <xdr:oneCellAnchor>
    <xdr:from>
      <xdr:col>1</xdr:col>
      <xdr:colOff>100693</xdr:colOff>
      <xdr:row>996</xdr:row>
      <xdr:rowOff>76200</xdr:rowOff>
    </xdr:from>
    <xdr:ext cx="680356" cy="1019256"/>
    <xdr:pic>
      <xdr:nvPicPr>
        <xdr:cNvPr id="134" name="Picture 133"/>
        <xdr:cNvPicPr>
          <a:picLocks noChangeAspect="1"/>
        </xdr:cNvPicPr>
      </xdr:nvPicPr>
      <xdr:blipFill>
        <a:blip xmlns:r="http://schemas.openxmlformats.org/officeDocument/2006/relationships" r:embed="rId133" cstate="print">
          <a:extLst>
            <a:ext uri="{28A0092B-C50C-407E-A947-70E740481C1C}">
              <a14:useLocalDpi xmlns:a14="http://schemas.microsoft.com/office/drawing/2010/main" val="0"/>
            </a:ext>
          </a:extLst>
        </a:blip>
        <a:stretch>
          <a:fillRect/>
        </a:stretch>
      </xdr:blipFill>
      <xdr:spPr>
        <a:xfrm>
          <a:off x="853168" y="169468800"/>
          <a:ext cx="680356" cy="1019256"/>
        </a:xfrm>
        <a:prstGeom prst="rect">
          <a:avLst/>
        </a:prstGeom>
      </xdr:spPr>
    </xdr:pic>
    <xdr:clientData/>
  </xdr:oneCellAnchor>
  <xdr:oneCellAnchor>
    <xdr:from>
      <xdr:col>1</xdr:col>
      <xdr:colOff>53340</xdr:colOff>
      <xdr:row>10</xdr:row>
      <xdr:rowOff>106680</xdr:rowOff>
    </xdr:from>
    <xdr:ext cx="823454" cy="1234440"/>
    <xdr:pic>
      <xdr:nvPicPr>
        <xdr:cNvPr id="135" name="Picture 134"/>
        <xdr:cNvPicPr>
          <a:picLocks noChangeAspect="1"/>
        </xdr:cNvPicPr>
      </xdr:nvPicPr>
      <xdr:blipFill>
        <a:blip xmlns:r="http://schemas.openxmlformats.org/officeDocument/2006/relationships" r:embed="rId134" cstate="print">
          <a:extLst>
            <a:ext uri="{28A0092B-C50C-407E-A947-70E740481C1C}">
              <a14:useLocalDpi xmlns:a14="http://schemas.microsoft.com/office/drawing/2010/main" val="0"/>
            </a:ext>
          </a:extLst>
        </a:blip>
        <a:stretch>
          <a:fillRect/>
        </a:stretch>
      </xdr:blipFill>
      <xdr:spPr>
        <a:xfrm>
          <a:off x="830580" y="1874520"/>
          <a:ext cx="823454" cy="1234440"/>
        </a:xfrm>
        <a:prstGeom prst="rect">
          <a:avLst/>
        </a:prstGeom>
      </xdr:spPr>
    </xdr:pic>
    <xdr:clientData/>
  </xdr:oneCellAnchor>
  <xdr:oneCellAnchor>
    <xdr:from>
      <xdr:col>1</xdr:col>
      <xdr:colOff>60960</xdr:colOff>
      <xdr:row>193</xdr:row>
      <xdr:rowOff>38100</xdr:rowOff>
    </xdr:from>
    <xdr:ext cx="822960" cy="1232470"/>
    <xdr:pic>
      <xdr:nvPicPr>
        <xdr:cNvPr id="136" name="Picture 135"/>
        <xdr:cNvPicPr>
          <a:picLocks noChangeAspect="1"/>
        </xdr:cNvPicPr>
      </xdr:nvPicPr>
      <xdr:blipFill>
        <a:blip xmlns:r="http://schemas.openxmlformats.org/officeDocument/2006/relationships" r:embed="rId135" cstate="print">
          <a:extLst>
            <a:ext uri="{28A0092B-C50C-407E-A947-70E740481C1C}">
              <a14:useLocalDpi xmlns:a14="http://schemas.microsoft.com/office/drawing/2010/main" val="0"/>
            </a:ext>
          </a:extLst>
        </a:blip>
        <a:stretch>
          <a:fillRect/>
        </a:stretch>
      </xdr:blipFill>
      <xdr:spPr>
        <a:xfrm>
          <a:off x="838200" y="35722560"/>
          <a:ext cx="822960" cy="1232470"/>
        </a:xfrm>
        <a:prstGeom prst="rect">
          <a:avLst/>
        </a:prstGeom>
      </xdr:spPr>
    </xdr:pic>
    <xdr:clientData/>
  </xdr:oneCellAnchor>
  <xdr:oneCellAnchor>
    <xdr:from>
      <xdr:col>1</xdr:col>
      <xdr:colOff>68580</xdr:colOff>
      <xdr:row>213</xdr:row>
      <xdr:rowOff>160019</xdr:rowOff>
    </xdr:from>
    <xdr:ext cx="807720" cy="1209405"/>
    <xdr:pic>
      <xdr:nvPicPr>
        <xdr:cNvPr id="137" name="Picture 136"/>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845820" y="39654479"/>
          <a:ext cx="807720" cy="1209405"/>
        </a:xfrm>
        <a:prstGeom prst="rect">
          <a:avLst/>
        </a:prstGeom>
      </xdr:spPr>
    </xdr:pic>
    <xdr:clientData/>
  </xdr:oneCellAnchor>
  <xdr:oneCellAnchor>
    <xdr:from>
      <xdr:col>1</xdr:col>
      <xdr:colOff>68580</xdr:colOff>
      <xdr:row>53</xdr:row>
      <xdr:rowOff>91440</xdr:rowOff>
    </xdr:from>
    <xdr:ext cx="828894" cy="1242060"/>
    <xdr:pic>
      <xdr:nvPicPr>
        <xdr:cNvPr id="138" name="Picture 137"/>
        <xdr:cNvPicPr>
          <a:picLocks noChangeAspect="1"/>
        </xdr:cNvPicPr>
      </xdr:nvPicPr>
      <xdr:blipFill>
        <a:blip xmlns:r="http://schemas.openxmlformats.org/officeDocument/2006/relationships" r:embed="rId137" cstate="print">
          <a:extLst>
            <a:ext uri="{28A0092B-C50C-407E-A947-70E740481C1C}">
              <a14:useLocalDpi xmlns:a14="http://schemas.microsoft.com/office/drawing/2010/main" val="0"/>
            </a:ext>
          </a:extLst>
        </a:blip>
        <a:stretch>
          <a:fillRect/>
        </a:stretch>
      </xdr:blipFill>
      <xdr:spPr>
        <a:xfrm>
          <a:off x="845820" y="9768840"/>
          <a:ext cx="828894" cy="1242060"/>
        </a:xfrm>
        <a:prstGeom prst="rect">
          <a:avLst/>
        </a:prstGeom>
      </xdr:spPr>
    </xdr:pic>
    <xdr:clientData/>
  </xdr:oneCellAnchor>
  <xdr:oneCellAnchor>
    <xdr:from>
      <xdr:col>1</xdr:col>
      <xdr:colOff>45720</xdr:colOff>
      <xdr:row>70</xdr:row>
      <xdr:rowOff>45720</xdr:rowOff>
    </xdr:from>
    <xdr:ext cx="849013" cy="1272539"/>
    <xdr:pic>
      <xdr:nvPicPr>
        <xdr:cNvPr id="139" name="Picture 138"/>
        <xdr:cNvPicPr>
          <a:picLocks noChangeAspect="1"/>
        </xdr:cNvPicPr>
      </xdr:nvPicPr>
      <xdr:blipFill>
        <a:blip xmlns:r="http://schemas.openxmlformats.org/officeDocument/2006/relationships" r:embed="rId138" cstate="print">
          <a:extLst>
            <a:ext uri="{28A0092B-C50C-407E-A947-70E740481C1C}">
              <a14:useLocalDpi xmlns:a14="http://schemas.microsoft.com/office/drawing/2010/main" val="0"/>
            </a:ext>
          </a:extLst>
        </a:blip>
        <a:stretch>
          <a:fillRect/>
        </a:stretch>
      </xdr:blipFill>
      <xdr:spPr>
        <a:xfrm>
          <a:off x="822960" y="13007340"/>
          <a:ext cx="849013" cy="1272539"/>
        </a:xfrm>
        <a:prstGeom prst="rect">
          <a:avLst/>
        </a:prstGeom>
      </xdr:spPr>
    </xdr:pic>
    <xdr:clientData/>
  </xdr:oneCellAnchor>
  <xdr:oneCellAnchor>
    <xdr:from>
      <xdr:col>1</xdr:col>
      <xdr:colOff>53340</xdr:colOff>
      <xdr:row>79</xdr:row>
      <xdr:rowOff>76200</xdr:rowOff>
    </xdr:from>
    <xdr:ext cx="838200" cy="1255122"/>
    <xdr:pic>
      <xdr:nvPicPr>
        <xdr:cNvPr id="140" name="Picture 139"/>
        <xdr:cNvPicPr>
          <a:picLocks noChangeAspect="1"/>
        </xdr:cNvPicPr>
      </xdr:nvPicPr>
      <xdr:blipFill>
        <a:blip xmlns:r="http://schemas.openxmlformats.org/officeDocument/2006/relationships" r:embed="rId139" cstate="print">
          <a:extLst>
            <a:ext uri="{28A0092B-C50C-407E-A947-70E740481C1C}">
              <a14:useLocalDpi xmlns:a14="http://schemas.microsoft.com/office/drawing/2010/main" val="0"/>
            </a:ext>
          </a:extLst>
        </a:blip>
        <a:stretch>
          <a:fillRect/>
        </a:stretch>
      </xdr:blipFill>
      <xdr:spPr>
        <a:xfrm>
          <a:off x="830580" y="14622780"/>
          <a:ext cx="838200" cy="1255122"/>
        </a:xfrm>
        <a:prstGeom prst="rect">
          <a:avLst/>
        </a:prstGeom>
      </xdr:spPr>
    </xdr:pic>
    <xdr:clientData/>
  </xdr:oneCellAnchor>
  <xdr:oneCellAnchor>
    <xdr:from>
      <xdr:col>1</xdr:col>
      <xdr:colOff>38100</xdr:colOff>
      <xdr:row>88</xdr:row>
      <xdr:rowOff>53340</xdr:rowOff>
    </xdr:from>
    <xdr:ext cx="845820" cy="1267019"/>
    <xdr:pic>
      <xdr:nvPicPr>
        <xdr:cNvPr id="141" name="Picture 140"/>
        <xdr:cNvPicPr>
          <a:picLocks noChangeAspect="1"/>
        </xdr:cNvPicPr>
      </xdr:nvPicPr>
      <xdr:blipFill>
        <a:blip xmlns:r="http://schemas.openxmlformats.org/officeDocument/2006/relationships" r:embed="rId140" cstate="print">
          <a:extLst>
            <a:ext uri="{28A0092B-C50C-407E-A947-70E740481C1C}">
              <a14:useLocalDpi xmlns:a14="http://schemas.microsoft.com/office/drawing/2010/main" val="0"/>
            </a:ext>
          </a:extLst>
        </a:blip>
        <a:stretch>
          <a:fillRect/>
        </a:stretch>
      </xdr:blipFill>
      <xdr:spPr>
        <a:xfrm>
          <a:off x="815340" y="16162020"/>
          <a:ext cx="845820" cy="1267019"/>
        </a:xfrm>
        <a:prstGeom prst="rect">
          <a:avLst/>
        </a:prstGeom>
      </xdr:spPr>
    </xdr:pic>
    <xdr:clientData/>
  </xdr:oneCellAnchor>
  <xdr:oneCellAnchor>
    <xdr:from>
      <xdr:col>1</xdr:col>
      <xdr:colOff>75111</xdr:colOff>
      <xdr:row>136</xdr:row>
      <xdr:rowOff>116476</xdr:rowOff>
    </xdr:from>
    <xdr:ext cx="798945" cy="1196341"/>
    <xdr:pic>
      <xdr:nvPicPr>
        <xdr:cNvPr id="142" name="Picture 141"/>
        <xdr:cNvPicPr>
          <a:picLocks noChangeAspect="1"/>
        </xdr:cNvPicPr>
      </xdr:nvPicPr>
      <xdr:blipFill>
        <a:blip xmlns:r="http://schemas.openxmlformats.org/officeDocument/2006/relationships" r:embed="rId141" cstate="print">
          <a:extLst>
            <a:ext uri="{28A0092B-C50C-407E-A947-70E740481C1C}">
              <a14:useLocalDpi xmlns:a14="http://schemas.microsoft.com/office/drawing/2010/main" val="0"/>
            </a:ext>
          </a:extLst>
        </a:blip>
        <a:stretch>
          <a:fillRect/>
        </a:stretch>
      </xdr:blipFill>
      <xdr:spPr>
        <a:xfrm>
          <a:off x="852351" y="24942436"/>
          <a:ext cx="798945" cy="1196341"/>
        </a:xfrm>
        <a:prstGeom prst="rect">
          <a:avLst/>
        </a:prstGeom>
      </xdr:spPr>
    </xdr:pic>
    <xdr:clientData/>
  </xdr:oneCellAnchor>
  <xdr:oneCellAnchor>
    <xdr:from>
      <xdr:col>1</xdr:col>
      <xdr:colOff>83820</xdr:colOff>
      <xdr:row>145</xdr:row>
      <xdr:rowOff>137159</xdr:rowOff>
    </xdr:from>
    <xdr:ext cx="815340" cy="1221821"/>
    <xdr:pic>
      <xdr:nvPicPr>
        <xdr:cNvPr id="143" name="Picture 142"/>
        <xdr:cNvPicPr>
          <a:picLocks noChangeAspect="1"/>
        </xdr:cNvPicPr>
      </xdr:nvPicPr>
      <xdr:blipFill>
        <a:blip xmlns:r="http://schemas.openxmlformats.org/officeDocument/2006/relationships" r:embed="rId142" cstate="print">
          <a:extLst>
            <a:ext uri="{28A0092B-C50C-407E-A947-70E740481C1C}">
              <a14:useLocalDpi xmlns:a14="http://schemas.microsoft.com/office/drawing/2010/main" val="0"/>
            </a:ext>
          </a:extLst>
        </a:blip>
        <a:stretch>
          <a:fillRect/>
        </a:stretch>
      </xdr:blipFill>
      <xdr:spPr>
        <a:xfrm>
          <a:off x="861060" y="26868119"/>
          <a:ext cx="815340" cy="1221821"/>
        </a:xfrm>
        <a:prstGeom prst="rect">
          <a:avLst/>
        </a:prstGeom>
      </xdr:spPr>
    </xdr:pic>
    <xdr:clientData/>
  </xdr:oneCellAnchor>
  <xdr:oneCellAnchor>
    <xdr:from>
      <xdr:col>1</xdr:col>
      <xdr:colOff>83820</xdr:colOff>
      <xdr:row>155</xdr:row>
      <xdr:rowOff>76200</xdr:rowOff>
    </xdr:from>
    <xdr:ext cx="631013" cy="944880"/>
    <xdr:pic>
      <xdr:nvPicPr>
        <xdr:cNvPr id="144" name="Picture 143"/>
        <xdr:cNvPicPr>
          <a:picLocks noChangeAspect="1"/>
        </xdr:cNvPicPr>
      </xdr:nvPicPr>
      <xdr:blipFill>
        <a:blip xmlns:r="http://schemas.openxmlformats.org/officeDocument/2006/relationships" r:embed="rId143" cstate="print">
          <a:extLst>
            <a:ext uri="{28A0092B-C50C-407E-A947-70E740481C1C}">
              <a14:useLocalDpi xmlns:a14="http://schemas.microsoft.com/office/drawing/2010/main" val="0"/>
            </a:ext>
          </a:extLst>
        </a:blip>
        <a:stretch>
          <a:fillRect/>
        </a:stretch>
      </xdr:blipFill>
      <xdr:spPr>
        <a:xfrm>
          <a:off x="22654260" y="1767840"/>
          <a:ext cx="631013" cy="944880"/>
        </a:xfrm>
        <a:prstGeom prst="rect">
          <a:avLst/>
        </a:prstGeom>
      </xdr:spPr>
    </xdr:pic>
    <xdr:clientData/>
  </xdr:oneCellAnchor>
  <xdr:oneCellAnchor>
    <xdr:from>
      <xdr:col>1</xdr:col>
      <xdr:colOff>55879</xdr:colOff>
      <xdr:row>181</xdr:row>
      <xdr:rowOff>99060</xdr:rowOff>
    </xdr:from>
    <xdr:ext cx="856367" cy="571500"/>
    <xdr:pic>
      <xdr:nvPicPr>
        <xdr:cNvPr id="145" name="Picture 144"/>
        <xdr:cNvPicPr>
          <a:picLocks noChangeAspect="1"/>
        </xdr:cNvPicPr>
      </xdr:nvPicPr>
      <xdr:blipFill>
        <a:blip xmlns:r="http://schemas.openxmlformats.org/officeDocument/2006/relationships" r:embed="rId144" cstate="print">
          <a:extLst>
            <a:ext uri="{28A0092B-C50C-407E-A947-70E740481C1C}">
              <a14:useLocalDpi xmlns:a14="http://schemas.microsoft.com/office/drawing/2010/main" val="0"/>
            </a:ext>
          </a:extLst>
        </a:blip>
        <a:stretch>
          <a:fillRect/>
        </a:stretch>
      </xdr:blipFill>
      <xdr:spPr>
        <a:xfrm>
          <a:off x="833119" y="33497520"/>
          <a:ext cx="856367" cy="571500"/>
        </a:xfrm>
        <a:prstGeom prst="rect">
          <a:avLst/>
        </a:prstGeom>
      </xdr:spPr>
    </xdr:pic>
    <xdr:clientData/>
  </xdr:oneCellAnchor>
  <xdr:twoCellAnchor editAs="oneCell">
    <xdr:from>
      <xdr:col>1</xdr:col>
      <xdr:colOff>72824</xdr:colOff>
      <xdr:row>1180</xdr:row>
      <xdr:rowOff>92890</xdr:rowOff>
    </xdr:from>
    <xdr:to>
      <xdr:col>1</xdr:col>
      <xdr:colOff>824654</xdr:colOff>
      <xdr:row>1186</xdr:row>
      <xdr:rowOff>101352</xdr:rowOff>
    </xdr:to>
    <xdr:pic>
      <xdr:nvPicPr>
        <xdr:cNvPr id="146" name="Picture 145"/>
        <xdr:cNvPicPr>
          <a:picLocks noChangeAspect="1"/>
        </xdr:cNvPicPr>
      </xdr:nvPicPr>
      <xdr:blipFill>
        <a:blip xmlns:r="http://schemas.openxmlformats.org/officeDocument/2006/relationships" r:embed="rId145" cstate="print">
          <a:extLst>
            <a:ext uri="{28A0092B-C50C-407E-A947-70E740481C1C}">
              <a14:useLocalDpi xmlns:a14="http://schemas.microsoft.com/office/drawing/2010/main" val="0"/>
            </a:ext>
          </a:extLst>
        </a:blip>
        <a:stretch>
          <a:fillRect/>
        </a:stretch>
      </xdr:blipFill>
      <xdr:spPr>
        <a:xfrm>
          <a:off x="825299" y="213719590"/>
          <a:ext cx="751830" cy="1037162"/>
        </a:xfrm>
        <a:prstGeom prst="rect">
          <a:avLst/>
        </a:prstGeom>
      </xdr:spPr>
    </xdr:pic>
    <xdr:clientData/>
  </xdr:twoCellAnchor>
  <xdr:oneCellAnchor>
    <xdr:from>
      <xdr:col>1</xdr:col>
      <xdr:colOff>89535</xdr:colOff>
      <xdr:row>560</xdr:row>
      <xdr:rowOff>112395</xdr:rowOff>
    </xdr:from>
    <xdr:ext cx="777002" cy="1163955"/>
    <xdr:pic>
      <xdr:nvPicPr>
        <xdr:cNvPr id="147" name="Picture 146"/>
        <xdr:cNvPicPr>
          <a:picLocks noChangeAspect="1"/>
        </xdr:cNvPicPr>
      </xdr:nvPicPr>
      <xdr:blipFill>
        <a:blip xmlns:r="http://schemas.openxmlformats.org/officeDocument/2006/relationships" r:embed="rId146" cstate="print">
          <a:extLst>
            <a:ext uri="{28A0092B-C50C-407E-A947-70E740481C1C}">
              <a14:useLocalDpi xmlns:a14="http://schemas.microsoft.com/office/drawing/2010/main" val="0"/>
            </a:ext>
          </a:extLst>
        </a:blip>
        <a:stretch>
          <a:fillRect/>
        </a:stretch>
      </xdr:blipFill>
      <xdr:spPr>
        <a:xfrm>
          <a:off x="842010" y="94752795"/>
          <a:ext cx="777002" cy="1163955"/>
        </a:xfrm>
        <a:prstGeom prst="rect">
          <a:avLst/>
        </a:prstGeom>
      </xdr:spPr>
    </xdr:pic>
    <xdr:clientData/>
  </xdr:oneCellAnchor>
  <xdr:twoCellAnchor editAs="oneCell">
    <xdr:from>
      <xdr:col>1</xdr:col>
      <xdr:colOff>88175</xdr:colOff>
      <xdr:row>827</xdr:row>
      <xdr:rowOff>3628</xdr:rowOff>
    </xdr:from>
    <xdr:to>
      <xdr:col>1</xdr:col>
      <xdr:colOff>829074</xdr:colOff>
      <xdr:row>832</xdr:row>
      <xdr:rowOff>85864</xdr:rowOff>
    </xdr:to>
    <xdr:pic>
      <xdr:nvPicPr>
        <xdr:cNvPr id="148" name="Picture 147"/>
        <xdr:cNvPicPr>
          <a:picLocks noChangeAspect="1"/>
        </xdr:cNvPicPr>
      </xdr:nvPicPr>
      <xdr:blipFill>
        <a:blip xmlns:r="http://schemas.openxmlformats.org/officeDocument/2006/relationships" r:embed="rId147" cstate="print">
          <a:extLst>
            <a:ext uri="{28A0092B-C50C-407E-A947-70E740481C1C}">
              <a14:useLocalDpi xmlns:a14="http://schemas.microsoft.com/office/drawing/2010/main" val="0"/>
            </a:ext>
          </a:extLst>
        </a:blip>
        <a:stretch>
          <a:fillRect/>
        </a:stretch>
      </xdr:blipFill>
      <xdr:spPr>
        <a:xfrm>
          <a:off x="12005855" y="16737148"/>
          <a:ext cx="740899" cy="981396"/>
        </a:xfrm>
        <a:prstGeom prst="rect">
          <a:avLst/>
        </a:prstGeom>
      </xdr:spPr>
    </xdr:pic>
    <xdr:clientData/>
  </xdr:twoCellAnchor>
  <xdr:oneCellAnchor>
    <xdr:from>
      <xdr:col>1</xdr:col>
      <xdr:colOff>87903</xdr:colOff>
      <xdr:row>1042</xdr:row>
      <xdr:rowOff>95250</xdr:rowOff>
    </xdr:from>
    <xdr:ext cx="674098" cy="1009803"/>
    <xdr:pic>
      <xdr:nvPicPr>
        <xdr:cNvPr id="149" name="Picture 148"/>
        <xdr:cNvPicPr>
          <a:picLocks noChangeAspect="1"/>
        </xdr:cNvPicPr>
      </xdr:nvPicPr>
      <xdr:blipFill>
        <a:blip xmlns:r="http://schemas.openxmlformats.org/officeDocument/2006/relationships" r:embed="rId148" cstate="print">
          <a:extLst>
            <a:ext uri="{28A0092B-C50C-407E-A947-70E740481C1C}">
              <a14:useLocalDpi xmlns:a14="http://schemas.microsoft.com/office/drawing/2010/main" val="0"/>
            </a:ext>
          </a:extLst>
        </a:blip>
        <a:stretch>
          <a:fillRect/>
        </a:stretch>
      </xdr:blipFill>
      <xdr:spPr>
        <a:xfrm>
          <a:off x="840378" y="182175150"/>
          <a:ext cx="674098" cy="1009803"/>
        </a:xfrm>
        <a:prstGeom prst="rect">
          <a:avLst/>
        </a:prstGeom>
      </xdr:spPr>
    </xdr:pic>
    <xdr:clientData/>
  </xdr:oneCellAnchor>
  <xdr:oneCellAnchor>
    <xdr:from>
      <xdr:col>1</xdr:col>
      <xdr:colOff>57150</xdr:colOff>
      <xdr:row>1049</xdr:row>
      <xdr:rowOff>66675</xdr:rowOff>
    </xdr:from>
    <xdr:ext cx="723900" cy="1084332"/>
    <xdr:pic>
      <xdr:nvPicPr>
        <xdr:cNvPr id="150" name="Picture 149"/>
        <xdr:cNvPicPr>
          <a:picLocks noChangeAspect="1"/>
        </xdr:cNvPicPr>
      </xdr:nvPicPr>
      <xdr:blipFill>
        <a:blip xmlns:r="http://schemas.openxmlformats.org/officeDocument/2006/relationships" r:embed="rId149" cstate="print">
          <a:extLst>
            <a:ext uri="{28A0092B-C50C-407E-A947-70E740481C1C}">
              <a14:useLocalDpi xmlns:a14="http://schemas.microsoft.com/office/drawing/2010/main" val="0"/>
            </a:ext>
          </a:extLst>
        </a:blip>
        <a:stretch>
          <a:fillRect/>
        </a:stretch>
      </xdr:blipFill>
      <xdr:spPr>
        <a:xfrm>
          <a:off x="809625" y="184032525"/>
          <a:ext cx="723900" cy="1084332"/>
        </a:xfrm>
        <a:prstGeom prst="rect">
          <a:avLst/>
        </a:prstGeom>
      </xdr:spPr>
    </xdr:pic>
    <xdr:clientData/>
  </xdr:oneCellAnchor>
  <xdr:twoCellAnchor editAs="oneCell">
    <xdr:from>
      <xdr:col>1</xdr:col>
      <xdr:colOff>91440</xdr:colOff>
      <xdr:row>1118</xdr:row>
      <xdr:rowOff>102023</xdr:rowOff>
    </xdr:from>
    <xdr:to>
      <xdr:col>1</xdr:col>
      <xdr:colOff>895350</xdr:colOff>
      <xdr:row>1125</xdr:row>
      <xdr:rowOff>13243</xdr:rowOff>
    </xdr:to>
    <xdr:pic>
      <xdr:nvPicPr>
        <xdr:cNvPr id="151" name="Picture 150"/>
        <xdr:cNvPicPr>
          <a:picLocks noChangeAspect="1"/>
        </xdr:cNvPicPr>
      </xdr:nvPicPr>
      <xdr:blipFill>
        <a:blip xmlns:r="http://schemas.openxmlformats.org/officeDocument/2006/relationships" r:embed="rId150" cstate="print">
          <a:extLst>
            <a:ext uri="{28A0092B-C50C-407E-A947-70E740481C1C}">
              <a14:useLocalDpi xmlns:a14="http://schemas.microsoft.com/office/drawing/2010/main" val="0"/>
            </a:ext>
          </a:extLst>
        </a:blip>
        <a:stretch>
          <a:fillRect/>
        </a:stretch>
      </xdr:blipFill>
      <xdr:spPr>
        <a:xfrm>
          <a:off x="843915" y="200698523"/>
          <a:ext cx="803910" cy="1111370"/>
        </a:xfrm>
        <a:prstGeom prst="rect">
          <a:avLst/>
        </a:prstGeom>
      </xdr:spPr>
    </xdr:pic>
    <xdr:clientData/>
  </xdr:twoCellAnchor>
  <xdr:twoCellAnchor editAs="oneCell">
    <xdr:from>
      <xdr:col>1</xdr:col>
      <xdr:colOff>84456</xdr:colOff>
      <xdr:row>1157</xdr:row>
      <xdr:rowOff>105833</xdr:rowOff>
    </xdr:from>
    <xdr:to>
      <xdr:col>1</xdr:col>
      <xdr:colOff>850127</xdr:colOff>
      <xdr:row>1164</xdr:row>
      <xdr:rowOff>9524</xdr:rowOff>
    </xdr:to>
    <xdr:pic>
      <xdr:nvPicPr>
        <xdr:cNvPr id="152" name="Picture 151"/>
        <xdr:cNvPicPr>
          <a:picLocks noChangeAspect="1"/>
        </xdr:cNvPicPr>
      </xdr:nvPicPr>
      <xdr:blipFill>
        <a:blip xmlns:r="http://schemas.openxmlformats.org/officeDocument/2006/relationships" r:embed="rId151" cstate="print">
          <a:extLst>
            <a:ext uri="{28A0092B-C50C-407E-A947-70E740481C1C}">
              <a14:useLocalDpi xmlns:a14="http://schemas.microsoft.com/office/drawing/2010/main" val="0"/>
            </a:ext>
          </a:extLst>
        </a:blip>
        <a:stretch>
          <a:fillRect/>
        </a:stretch>
      </xdr:blipFill>
      <xdr:spPr>
        <a:xfrm>
          <a:off x="836931" y="209274833"/>
          <a:ext cx="765671" cy="1103841"/>
        </a:xfrm>
        <a:prstGeom prst="rect">
          <a:avLst/>
        </a:prstGeom>
      </xdr:spPr>
    </xdr:pic>
    <xdr:clientData/>
  </xdr:twoCellAnchor>
  <xdr:twoCellAnchor editAs="oneCell">
    <xdr:from>
      <xdr:col>1</xdr:col>
      <xdr:colOff>79131</xdr:colOff>
      <xdr:row>1079</xdr:row>
      <xdr:rowOff>61326</xdr:rowOff>
    </xdr:from>
    <xdr:to>
      <xdr:col>1</xdr:col>
      <xdr:colOff>828675</xdr:colOff>
      <xdr:row>1085</xdr:row>
      <xdr:rowOff>115033</xdr:rowOff>
    </xdr:to>
    <xdr:pic>
      <xdr:nvPicPr>
        <xdr:cNvPr id="153" name="Picture 152"/>
        <xdr:cNvPicPr>
          <a:picLocks noChangeAspect="1"/>
        </xdr:cNvPicPr>
      </xdr:nvPicPr>
      <xdr:blipFill>
        <a:blip xmlns:r="http://schemas.openxmlformats.org/officeDocument/2006/relationships" r:embed="rId152" cstate="print">
          <a:extLst>
            <a:ext uri="{28A0092B-C50C-407E-A947-70E740481C1C}">
              <a14:useLocalDpi xmlns:a14="http://schemas.microsoft.com/office/drawing/2010/main" val="0"/>
            </a:ext>
          </a:extLst>
        </a:blip>
        <a:stretch>
          <a:fillRect/>
        </a:stretch>
      </xdr:blipFill>
      <xdr:spPr>
        <a:xfrm>
          <a:off x="831606" y="191570976"/>
          <a:ext cx="749544" cy="1082407"/>
        </a:xfrm>
        <a:prstGeom prst="rect">
          <a:avLst/>
        </a:prstGeom>
      </xdr:spPr>
    </xdr:pic>
    <xdr:clientData/>
  </xdr:twoCellAnchor>
  <xdr:twoCellAnchor editAs="oneCell">
    <xdr:from>
      <xdr:col>1</xdr:col>
      <xdr:colOff>50800</xdr:colOff>
      <xdr:row>1144</xdr:row>
      <xdr:rowOff>64461</xdr:rowOff>
    </xdr:from>
    <xdr:to>
      <xdr:col>1</xdr:col>
      <xdr:colOff>847725</xdr:colOff>
      <xdr:row>1147</xdr:row>
      <xdr:rowOff>64429</xdr:rowOff>
    </xdr:to>
    <xdr:pic>
      <xdr:nvPicPr>
        <xdr:cNvPr id="154" name="Picture 153"/>
        <xdr:cNvPicPr>
          <a:picLocks noChangeAspect="1"/>
        </xdr:cNvPicPr>
      </xdr:nvPicPr>
      <xdr:blipFill>
        <a:blip xmlns:r="http://schemas.openxmlformats.org/officeDocument/2006/relationships" r:embed="rId153" cstate="print">
          <a:extLst>
            <a:ext uri="{28A0092B-C50C-407E-A947-70E740481C1C}">
              <a14:useLocalDpi xmlns:a14="http://schemas.microsoft.com/office/drawing/2010/main" val="0"/>
            </a:ext>
          </a:extLst>
        </a:blip>
        <a:stretch>
          <a:fillRect/>
        </a:stretch>
      </xdr:blipFill>
      <xdr:spPr>
        <a:xfrm>
          <a:off x="803275" y="206318811"/>
          <a:ext cx="796925" cy="514318"/>
        </a:xfrm>
        <a:prstGeom prst="rect">
          <a:avLst/>
        </a:prstGeom>
      </xdr:spPr>
    </xdr:pic>
    <xdr:clientData/>
  </xdr:twoCellAnchor>
  <xdr:twoCellAnchor editAs="oneCell">
    <xdr:from>
      <xdr:col>1</xdr:col>
      <xdr:colOff>57246</xdr:colOff>
      <xdr:row>1096</xdr:row>
      <xdr:rowOff>93342</xdr:rowOff>
    </xdr:from>
    <xdr:to>
      <xdr:col>2</xdr:col>
      <xdr:colOff>28575</xdr:colOff>
      <xdr:row>1099</xdr:row>
      <xdr:rowOff>137841</xdr:rowOff>
    </xdr:to>
    <xdr:pic>
      <xdr:nvPicPr>
        <xdr:cNvPr id="155" name="Picture 154"/>
        <xdr:cNvPicPr>
          <a:picLocks noChangeAspect="1"/>
        </xdr:cNvPicPr>
      </xdr:nvPicPr>
      <xdr:blipFill>
        <a:blip xmlns:r="http://schemas.openxmlformats.org/officeDocument/2006/relationships" r:embed="rId154" cstate="print">
          <a:extLst>
            <a:ext uri="{28A0092B-C50C-407E-A947-70E740481C1C}">
              <a14:useLocalDpi xmlns:a14="http://schemas.microsoft.com/office/drawing/2010/main" val="0"/>
            </a:ext>
          </a:extLst>
        </a:blip>
        <a:stretch>
          <a:fillRect/>
        </a:stretch>
      </xdr:blipFill>
      <xdr:spPr>
        <a:xfrm>
          <a:off x="809721" y="195717792"/>
          <a:ext cx="885729" cy="558849"/>
        </a:xfrm>
        <a:prstGeom prst="rect">
          <a:avLst/>
        </a:prstGeom>
      </xdr:spPr>
    </xdr:pic>
    <xdr:clientData/>
  </xdr:twoCellAnchor>
  <xdr:twoCellAnchor editAs="oneCell">
    <xdr:from>
      <xdr:col>1</xdr:col>
      <xdr:colOff>17145</xdr:colOff>
      <xdr:row>1151</xdr:row>
      <xdr:rowOff>123825</xdr:rowOff>
    </xdr:from>
    <xdr:to>
      <xdr:col>1</xdr:col>
      <xdr:colOff>890976</xdr:colOff>
      <xdr:row>1154</xdr:row>
      <xdr:rowOff>168617</xdr:rowOff>
    </xdr:to>
    <xdr:pic>
      <xdr:nvPicPr>
        <xdr:cNvPr id="156" name="Picture 155"/>
        <xdr:cNvPicPr>
          <a:picLocks noChangeAspect="1"/>
        </xdr:cNvPicPr>
      </xdr:nvPicPr>
      <xdr:blipFill>
        <a:blip xmlns:r="http://schemas.openxmlformats.org/officeDocument/2006/relationships" r:embed="rId155" cstate="print">
          <a:extLst>
            <a:ext uri="{28A0092B-C50C-407E-A947-70E740481C1C}">
              <a14:useLocalDpi xmlns:a14="http://schemas.microsoft.com/office/drawing/2010/main" val="0"/>
            </a:ext>
          </a:extLst>
        </a:blip>
        <a:stretch>
          <a:fillRect/>
        </a:stretch>
      </xdr:blipFill>
      <xdr:spPr>
        <a:xfrm>
          <a:off x="769620" y="207921225"/>
          <a:ext cx="873831" cy="559142"/>
        </a:xfrm>
        <a:prstGeom prst="rect">
          <a:avLst/>
        </a:prstGeom>
      </xdr:spPr>
    </xdr:pic>
    <xdr:clientData/>
  </xdr:twoCellAnchor>
  <xdr:twoCellAnchor editAs="oneCell">
    <xdr:from>
      <xdr:col>1</xdr:col>
      <xdr:colOff>66675</xdr:colOff>
      <xdr:row>1747</xdr:row>
      <xdr:rowOff>64076</xdr:rowOff>
    </xdr:from>
    <xdr:to>
      <xdr:col>2</xdr:col>
      <xdr:colOff>68180</xdr:colOff>
      <xdr:row>1754</xdr:row>
      <xdr:rowOff>124035</xdr:rowOff>
    </xdr:to>
    <xdr:pic>
      <xdr:nvPicPr>
        <xdr:cNvPr id="157" name="Picture 156"/>
        <xdr:cNvPicPr>
          <a:picLocks noChangeAspect="1"/>
        </xdr:cNvPicPr>
      </xdr:nvPicPr>
      <xdr:blipFill>
        <a:blip xmlns:r="http://schemas.openxmlformats.org/officeDocument/2006/relationships" r:embed="rId156" cstate="print">
          <a:extLst>
            <a:ext uri="{28A0092B-C50C-407E-A947-70E740481C1C}">
              <a14:useLocalDpi xmlns:a14="http://schemas.microsoft.com/office/drawing/2010/main" val="0"/>
            </a:ext>
          </a:extLst>
        </a:blip>
        <a:stretch>
          <a:fillRect/>
        </a:stretch>
      </xdr:blipFill>
      <xdr:spPr>
        <a:xfrm>
          <a:off x="819150" y="325476176"/>
          <a:ext cx="915905" cy="1260109"/>
        </a:xfrm>
        <a:prstGeom prst="rect">
          <a:avLst/>
        </a:prstGeom>
      </xdr:spPr>
    </xdr:pic>
    <xdr:clientData/>
  </xdr:twoCellAnchor>
  <xdr:twoCellAnchor editAs="oneCell">
    <xdr:from>
      <xdr:col>1</xdr:col>
      <xdr:colOff>67734</xdr:colOff>
      <xdr:row>1864</xdr:row>
      <xdr:rowOff>118534</xdr:rowOff>
    </xdr:from>
    <xdr:to>
      <xdr:col>2</xdr:col>
      <xdr:colOff>114056</xdr:colOff>
      <xdr:row>1872</xdr:row>
      <xdr:rowOff>71119</xdr:rowOff>
    </xdr:to>
    <xdr:pic>
      <xdr:nvPicPr>
        <xdr:cNvPr id="158" name="Picture 157"/>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Lst>
        </a:blip>
        <a:stretch>
          <a:fillRect/>
        </a:stretch>
      </xdr:blipFill>
      <xdr:spPr>
        <a:xfrm>
          <a:off x="3862494" y="41868514"/>
          <a:ext cx="991202" cy="1430865"/>
        </a:xfrm>
        <a:prstGeom prst="rect">
          <a:avLst/>
        </a:prstGeom>
      </xdr:spPr>
    </xdr:pic>
    <xdr:clientData/>
  </xdr:twoCellAnchor>
  <xdr:twoCellAnchor editAs="oneCell">
    <xdr:from>
      <xdr:col>1</xdr:col>
      <xdr:colOff>56090</xdr:colOff>
      <xdr:row>1873</xdr:row>
      <xdr:rowOff>83608</xdr:rowOff>
    </xdr:from>
    <xdr:to>
      <xdr:col>2</xdr:col>
      <xdr:colOff>152093</xdr:colOff>
      <xdr:row>1881</xdr:row>
      <xdr:rowOff>88053</xdr:rowOff>
    </xdr:to>
    <xdr:pic>
      <xdr:nvPicPr>
        <xdr:cNvPr id="159" name="Picture 158"/>
        <xdr:cNvPicPr>
          <a:picLocks noChangeAspect="1"/>
        </xdr:cNvPicPr>
      </xdr:nvPicPr>
      <xdr:blipFill>
        <a:blip xmlns:r="http://schemas.openxmlformats.org/officeDocument/2006/relationships" r:embed="rId158" cstate="print">
          <a:extLst>
            <a:ext uri="{28A0092B-C50C-407E-A947-70E740481C1C}">
              <a14:useLocalDpi xmlns:a14="http://schemas.microsoft.com/office/drawing/2010/main" val="0"/>
            </a:ext>
          </a:extLst>
        </a:blip>
        <a:stretch>
          <a:fillRect/>
        </a:stretch>
      </xdr:blipFill>
      <xdr:spPr>
        <a:xfrm>
          <a:off x="8125670" y="41833588"/>
          <a:ext cx="1040883" cy="1482725"/>
        </a:xfrm>
        <a:prstGeom prst="rect">
          <a:avLst/>
        </a:prstGeom>
      </xdr:spPr>
    </xdr:pic>
    <xdr:clientData/>
  </xdr:twoCellAnchor>
  <xdr:twoCellAnchor editAs="oneCell">
    <xdr:from>
      <xdr:col>1</xdr:col>
      <xdr:colOff>93199</xdr:colOff>
      <xdr:row>1688</xdr:row>
      <xdr:rowOff>10117</xdr:rowOff>
    </xdr:from>
    <xdr:to>
      <xdr:col>2</xdr:col>
      <xdr:colOff>2663</xdr:colOff>
      <xdr:row>1694</xdr:row>
      <xdr:rowOff>76200</xdr:rowOff>
    </xdr:to>
    <xdr:pic>
      <xdr:nvPicPr>
        <xdr:cNvPr id="160" name="Picture 159"/>
        <xdr:cNvPicPr>
          <a:picLocks noChangeAspect="1"/>
        </xdr:cNvPicPr>
      </xdr:nvPicPr>
      <xdr:blipFill>
        <a:blip xmlns:r="http://schemas.openxmlformats.org/officeDocument/2006/relationships" r:embed="rId159" cstate="print">
          <a:extLst>
            <a:ext uri="{28A0092B-C50C-407E-A947-70E740481C1C}">
              <a14:useLocalDpi xmlns:a14="http://schemas.microsoft.com/office/drawing/2010/main" val="0"/>
            </a:ext>
          </a:extLst>
        </a:blip>
        <a:stretch>
          <a:fillRect/>
        </a:stretch>
      </xdr:blipFill>
      <xdr:spPr>
        <a:xfrm>
          <a:off x="845674" y="321135967"/>
          <a:ext cx="823864" cy="1094783"/>
        </a:xfrm>
        <a:prstGeom prst="rect">
          <a:avLst/>
        </a:prstGeom>
      </xdr:spPr>
    </xdr:pic>
    <xdr:clientData/>
  </xdr:twoCellAnchor>
  <xdr:twoCellAnchor editAs="oneCell">
    <xdr:from>
      <xdr:col>1</xdr:col>
      <xdr:colOff>179796</xdr:colOff>
      <xdr:row>1828</xdr:row>
      <xdr:rowOff>93980</xdr:rowOff>
    </xdr:from>
    <xdr:to>
      <xdr:col>2</xdr:col>
      <xdr:colOff>259926</xdr:colOff>
      <xdr:row>1836</xdr:row>
      <xdr:rowOff>87343</xdr:rowOff>
    </xdr:to>
    <xdr:pic>
      <xdr:nvPicPr>
        <xdr:cNvPr id="161" name="Picture 160"/>
        <xdr:cNvPicPr>
          <a:picLocks noChangeAspect="1"/>
        </xdr:cNvPicPr>
      </xdr:nvPicPr>
      <xdr:blipFill>
        <a:blip xmlns:r="http://schemas.openxmlformats.org/officeDocument/2006/relationships" r:embed="rId160" cstate="print">
          <a:extLst>
            <a:ext uri="{28A0092B-C50C-407E-A947-70E740481C1C}">
              <a14:useLocalDpi xmlns:a14="http://schemas.microsoft.com/office/drawing/2010/main" val="0"/>
            </a:ext>
          </a:extLst>
        </a:blip>
        <a:stretch>
          <a:fillRect/>
        </a:stretch>
      </xdr:blipFill>
      <xdr:spPr>
        <a:xfrm>
          <a:off x="19328856" y="40129460"/>
          <a:ext cx="1025010" cy="1471643"/>
        </a:xfrm>
        <a:prstGeom prst="rect">
          <a:avLst/>
        </a:prstGeom>
      </xdr:spPr>
    </xdr:pic>
    <xdr:clientData/>
  </xdr:twoCellAnchor>
  <xdr:twoCellAnchor editAs="oneCell">
    <xdr:from>
      <xdr:col>1</xdr:col>
      <xdr:colOff>166068</xdr:colOff>
      <xdr:row>1837</xdr:row>
      <xdr:rowOff>105228</xdr:rowOff>
    </xdr:from>
    <xdr:to>
      <xdr:col>2</xdr:col>
      <xdr:colOff>226906</xdr:colOff>
      <xdr:row>1845</xdr:row>
      <xdr:rowOff>146168</xdr:rowOff>
    </xdr:to>
    <xdr:pic>
      <xdr:nvPicPr>
        <xdr:cNvPr id="162" name="Picture 161"/>
        <xdr:cNvPicPr>
          <a:picLocks noChangeAspect="1"/>
        </xdr:cNvPicPr>
      </xdr:nvPicPr>
      <xdr:blipFill>
        <a:blip xmlns:r="http://schemas.openxmlformats.org/officeDocument/2006/relationships" r:embed="rId161" cstate="print">
          <a:extLst>
            <a:ext uri="{28A0092B-C50C-407E-A947-70E740481C1C}">
              <a14:useLocalDpi xmlns:a14="http://schemas.microsoft.com/office/drawing/2010/main" val="0"/>
            </a:ext>
          </a:extLst>
        </a:blip>
        <a:stretch>
          <a:fillRect/>
        </a:stretch>
      </xdr:blipFill>
      <xdr:spPr>
        <a:xfrm>
          <a:off x="22736508" y="40140708"/>
          <a:ext cx="1005718" cy="1530650"/>
        </a:xfrm>
        <a:prstGeom prst="rect">
          <a:avLst/>
        </a:prstGeom>
      </xdr:spPr>
    </xdr:pic>
    <xdr:clientData/>
  </xdr:twoCellAnchor>
  <xdr:oneCellAnchor>
    <xdr:from>
      <xdr:col>1</xdr:col>
      <xdr:colOff>66382</xdr:colOff>
      <xdr:row>1218</xdr:row>
      <xdr:rowOff>152315</xdr:rowOff>
    </xdr:from>
    <xdr:ext cx="771818" cy="1156603"/>
    <xdr:pic>
      <xdr:nvPicPr>
        <xdr:cNvPr id="163" name="Picture 162"/>
        <xdr:cNvPicPr>
          <a:picLocks noChangeAspect="1"/>
        </xdr:cNvPicPr>
      </xdr:nvPicPr>
      <xdr:blipFill>
        <a:blip xmlns:r="http://schemas.openxmlformats.org/officeDocument/2006/relationships" r:embed="rId162" cstate="print">
          <a:extLst>
            <a:ext uri="{28A0092B-C50C-407E-A947-70E740481C1C}">
              <a14:useLocalDpi xmlns:a14="http://schemas.microsoft.com/office/drawing/2010/main" val="0"/>
            </a:ext>
          </a:extLst>
        </a:blip>
        <a:stretch>
          <a:fillRect/>
        </a:stretch>
      </xdr:blipFill>
      <xdr:spPr>
        <a:xfrm>
          <a:off x="818857" y="221494265"/>
          <a:ext cx="771818" cy="1156603"/>
        </a:xfrm>
        <a:prstGeom prst="rect">
          <a:avLst/>
        </a:prstGeom>
      </xdr:spPr>
    </xdr:pic>
    <xdr:clientData/>
  </xdr:oneCellAnchor>
  <xdr:twoCellAnchor editAs="oneCell">
    <xdr:from>
      <xdr:col>1</xdr:col>
      <xdr:colOff>30480</xdr:colOff>
      <xdr:row>737</xdr:row>
      <xdr:rowOff>2093</xdr:rowOff>
    </xdr:from>
    <xdr:to>
      <xdr:col>1</xdr:col>
      <xdr:colOff>727340</xdr:colOff>
      <xdr:row>742</xdr:row>
      <xdr:rowOff>121279</xdr:rowOff>
    </xdr:to>
    <xdr:pic>
      <xdr:nvPicPr>
        <xdr:cNvPr id="164" name="Picture 163"/>
        <xdr:cNvPicPr>
          <a:picLocks noChangeAspect="1"/>
        </xdr:cNvPicPr>
      </xdr:nvPicPr>
      <xdr:blipFill>
        <a:blip xmlns:r="http://schemas.openxmlformats.org/officeDocument/2006/relationships" r:embed="rId163" cstate="print">
          <a:extLst>
            <a:ext uri="{28A0092B-C50C-407E-A947-70E740481C1C}">
              <a14:useLocalDpi xmlns:a14="http://schemas.microsoft.com/office/drawing/2010/main" val="0"/>
            </a:ext>
          </a:extLst>
        </a:blip>
        <a:stretch>
          <a:fillRect/>
        </a:stretch>
      </xdr:blipFill>
      <xdr:spPr>
        <a:xfrm>
          <a:off x="32682180" y="10769153"/>
          <a:ext cx="696860" cy="1035491"/>
        </a:xfrm>
        <a:prstGeom prst="rect">
          <a:avLst/>
        </a:prstGeom>
      </xdr:spPr>
    </xdr:pic>
    <xdr:clientData/>
  </xdr:twoCellAnchor>
  <xdr:twoCellAnchor editAs="oneCell">
    <xdr:from>
      <xdr:col>1</xdr:col>
      <xdr:colOff>50801</xdr:colOff>
      <xdr:row>1172</xdr:row>
      <xdr:rowOff>91018</xdr:rowOff>
    </xdr:from>
    <xdr:to>
      <xdr:col>1</xdr:col>
      <xdr:colOff>866986</xdr:colOff>
      <xdr:row>1179</xdr:row>
      <xdr:rowOff>80796</xdr:rowOff>
    </xdr:to>
    <xdr:pic>
      <xdr:nvPicPr>
        <xdr:cNvPr id="165" name="Picture 164"/>
        <xdr:cNvPicPr>
          <a:picLocks noChangeAspect="1"/>
        </xdr:cNvPicPr>
      </xdr:nvPicPr>
      <xdr:blipFill>
        <a:blip xmlns:r="http://schemas.openxmlformats.org/officeDocument/2006/relationships" r:embed="rId164" cstate="print">
          <a:extLst>
            <a:ext uri="{28A0092B-C50C-407E-A947-70E740481C1C}">
              <a14:useLocalDpi xmlns:a14="http://schemas.microsoft.com/office/drawing/2010/main" val="0"/>
            </a:ext>
          </a:extLst>
        </a:blip>
        <a:stretch>
          <a:fillRect/>
        </a:stretch>
      </xdr:blipFill>
      <xdr:spPr>
        <a:xfrm>
          <a:off x="803276" y="212174668"/>
          <a:ext cx="816185" cy="1189928"/>
        </a:xfrm>
        <a:prstGeom prst="rect">
          <a:avLst/>
        </a:prstGeom>
      </xdr:spPr>
    </xdr:pic>
    <xdr:clientData/>
  </xdr:twoCellAnchor>
  <xdr:twoCellAnchor editAs="oneCell">
    <xdr:from>
      <xdr:col>1</xdr:col>
      <xdr:colOff>97042</xdr:colOff>
      <xdr:row>1187</xdr:row>
      <xdr:rowOff>110799</xdr:rowOff>
    </xdr:from>
    <xdr:to>
      <xdr:col>1</xdr:col>
      <xdr:colOff>871915</xdr:colOff>
      <xdr:row>1194</xdr:row>
      <xdr:rowOff>28575</xdr:rowOff>
    </xdr:to>
    <xdr:pic>
      <xdr:nvPicPr>
        <xdr:cNvPr id="166" name="Picture 165"/>
        <xdr:cNvPicPr>
          <a:picLocks noChangeAspect="1"/>
        </xdr:cNvPicPr>
      </xdr:nvPicPr>
      <xdr:blipFill>
        <a:blip xmlns:r="http://schemas.openxmlformats.org/officeDocument/2006/relationships" r:embed="rId165" cstate="print">
          <a:extLst>
            <a:ext uri="{28A0092B-C50C-407E-A947-70E740481C1C}">
              <a14:useLocalDpi xmlns:a14="http://schemas.microsoft.com/office/drawing/2010/main" val="0"/>
            </a:ext>
          </a:extLst>
        </a:blip>
        <a:stretch>
          <a:fillRect/>
        </a:stretch>
      </xdr:blipFill>
      <xdr:spPr>
        <a:xfrm>
          <a:off x="849517" y="215280549"/>
          <a:ext cx="774873" cy="1117926"/>
        </a:xfrm>
        <a:prstGeom prst="rect">
          <a:avLst/>
        </a:prstGeom>
      </xdr:spPr>
    </xdr:pic>
    <xdr:clientData/>
  </xdr:twoCellAnchor>
  <xdr:twoCellAnchor editAs="oneCell">
    <xdr:from>
      <xdr:col>1</xdr:col>
      <xdr:colOff>51552</xdr:colOff>
      <xdr:row>1165</xdr:row>
      <xdr:rowOff>111648</xdr:rowOff>
    </xdr:from>
    <xdr:to>
      <xdr:col>1</xdr:col>
      <xdr:colOff>757670</xdr:colOff>
      <xdr:row>1171</xdr:row>
      <xdr:rowOff>111534</xdr:rowOff>
    </xdr:to>
    <xdr:pic>
      <xdr:nvPicPr>
        <xdr:cNvPr id="167" name="Picture 166"/>
        <xdr:cNvPicPr>
          <a:picLocks noChangeAspect="1"/>
        </xdr:cNvPicPr>
      </xdr:nvPicPr>
      <xdr:blipFill>
        <a:blip xmlns:r="http://schemas.openxmlformats.org/officeDocument/2006/relationships" r:embed="rId166" cstate="print">
          <a:extLst>
            <a:ext uri="{28A0092B-C50C-407E-A947-70E740481C1C}">
              <a14:useLocalDpi xmlns:a14="http://schemas.microsoft.com/office/drawing/2010/main" val="0"/>
            </a:ext>
          </a:extLst>
        </a:blip>
        <a:stretch>
          <a:fillRect/>
        </a:stretch>
      </xdr:blipFill>
      <xdr:spPr>
        <a:xfrm>
          <a:off x="804027" y="210823698"/>
          <a:ext cx="706118" cy="1028586"/>
        </a:xfrm>
        <a:prstGeom prst="rect">
          <a:avLst/>
        </a:prstGeom>
      </xdr:spPr>
    </xdr:pic>
    <xdr:clientData/>
  </xdr:twoCellAnchor>
  <xdr:twoCellAnchor editAs="oneCell">
    <xdr:from>
      <xdr:col>1</xdr:col>
      <xdr:colOff>19051</xdr:colOff>
      <xdr:row>1196</xdr:row>
      <xdr:rowOff>92446</xdr:rowOff>
    </xdr:from>
    <xdr:to>
      <xdr:col>1</xdr:col>
      <xdr:colOff>895350</xdr:colOff>
      <xdr:row>1199</xdr:row>
      <xdr:rowOff>142966</xdr:rowOff>
    </xdr:to>
    <xdr:pic>
      <xdr:nvPicPr>
        <xdr:cNvPr id="168" name="Picture 167"/>
        <xdr:cNvPicPr>
          <a:picLocks noChangeAspect="1"/>
        </xdr:cNvPicPr>
      </xdr:nvPicPr>
      <xdr:blipFill>
        <a:blip xmlns:r="http://schemas.openxmlformats.org/officeDocument/2006/relationships" r:embed="rId167" cstate="print">
          <a:extLst>
            <a:ext uri="{28A0092B-C50C-407E-A947-70E740481C1C}">
              <a14:useLocalDpi xmlns:a14="http://schemas.microsoft.com/office/drawing/2010/main" val="0"/>
            </a:ext>
          </a:extLst>
        </a:blip>
        <a:stretch>
          <a:fillRect/>
        </a:stretch>
      </xdr:blipFill>
      <xdr:spPr>
        <a:xfrm>
          <a:off x="771526" y="216976696"/>
          <a:ext cx="876299" cy="564870"/>
        </a:xfrm>
        <a:prstGeom prst="rect">
          <a:avLst/>
        </a:prstGeom>
      </xdr:spPr>
    </xdr:pic>
    <xdr:clientData/>
  </xdr:twoCellAnchor>
  <xdr:twoCellAnchor editAs="oneCell">
    <xdr:from>
      <xdr:col>1</xdr:col>
      <xdr:colOff>73026</xdr:colOff>
      <xdr:row>1202</xdr:row>
      <xdr:rowOff>79589</xdr:rowOff>
    </xdr:from>
    <xdr:to>
      <xdr:col>1</xdr:col>
      <xdr:colOff>885891</xdr:colOff>
      <xdr:row>1209</xdr:row>
      <xdr:rowOff>44637</xdr:rowOff>
    </xdr:to>
    <xdr:pic>
      <xdr:nvPicPr>
        <xdr:cNvPr id="169" name="Picture 168"/>
        <xdr:cNvPicPr>
          <a:picLocks noChangeAspect="1"/>
        </xdr:cNvPicPr>
      </xdr:nvPicPr>
      <xdr:blipFill>
        <a:blip xmlns:r="http://schemas.openxmlformats.org/officeDocument/2006/relationships" r:embed="rId168" cstate="print">
          <a:extLst>
            <a:ext uri="{28A0092B-C50C-407E-A947-70E740481C1C}">
              <a14:useLocalDpi xmlns:a14="http://schemas.microsoft.com/office/drawing/2010/main" val="0"/>
            </a:ext>
          </a:extLst>
        </a:blip>
        <a:stretch>
          <a:fillRect/>
        </a:stretch>
      </xdr:blipFill>
      <xdr:spPr>
        <a:xfrm>
          <a:off x="825501" y="218335439"/>
          <a:ext cx="812865" cy="1165198"/>
        </a:xfrm>
        <a:prstGeom prst="rect">
          <a:avLst/>
        </a:prstGeom>
      </xdr:spPr>
    </xdr:pic>
    <xdr:clientData/>
  </xdr:twoCellAnchor>
  <xdr:twoCellAnchor editAs="oneCell">
    <xdr:from>
      <xdr:col>1</xdr:col>
      <xdr:colOff>45721</xdr:colOff>
      <xdr:row>1498</xdr:row>
      <xdr:rowOff>7622</xdr:rowOff>
    </xdr:from>
    <xdr:to>
      <xdr:col>1</xdr:col>
      <xdr:colOff>865189</xdr:colOff>
      <xdr:row>1504</xdr:row>
      <xdr:rowOff>152400</xdr:rowOff>
    </xdr:to>
    <xdr:pic>
      <xdr:nvPicPr>
        <xdr:cNvPr id="170" name="Picture 169"/>
        <xdr:cNvPicPr>
          <a:picLocks noChangeAspect="1"/>
        </xdr:cNvPicPr>
      </xdr:nvPicPr>
      <xdr:blipFill>
        <a:blip xmlns:r="http://schemas.openxmlformats.org/officeDocument/2006/relationships" r:embed="rId169" cstate="print">
          <a:extLst>
            <a:ext uri="{28A0092B-C50C-407E-A947-70E740481C1C}">
              <a14:useLocalDpi xmlns:a14="http://schemas.microsoft.com/office/drawing/2010/main" val="0"/>
            </a:ext>
          </a:extLst>
        </a:blip>
        <a:stretch>
          <a:fillRect/>
        </a:stretch>
      </xdr:blipFill>
      <xdr:spPr>
        <a:xfrm>
          <a:off x="798196" y="276727922"/>
          <a:ext cx="819468" cy="1173478"/>
        </a:xfrm>
        <a:prstGeom prst="rect">
          <a:avLst/>
        </a:prstGeom>
      </xdr:spPr>
    </xdr:pic>
    <xdr:clientData/>
  </xdr:twoCellAnchor>
  <xdr:twoCellAnchor editAs="oneCell">
    <xdr:from>
      <xdr:col>1</xdr:col>
      <xdr:colOff>69428</xdr:colOff>
      <xdr:row>1304</xdr:row>
      <xdr:rowOff>117475</xdr:rowOff>
    </xdr:from>
    <xdr:to>
      <xdr:col>1</xdr:col>
      <xdr:colOff>885825</xdr:colOff>
      <xdr:row>1311</xdr:row>
      <xdr:rowOff>46004</xdr:rowOff>
    </xdr:to>
    <xdr:pic>
      <xdr:nvPicPr>
        <xdr:cNvPr id="171" name="Picture 170"/>
        <xdr:cNvPicPr>
          <a:picLocks noChangeAspect="1"/>
        </xdr:cNvPicPr>
      </xdr:nvPicPr>
      <xdr:blipFill>
        <a:blip xmlns:r="http://schemas.openxmlformats.org/officeDocument/2006/relationships" r:embed="rId170" cstate="print">
          <a:extLst>
            <a:ext uri="{28A0092B-C50C-407E-A947-70E740481C1C}">
              <a14:useLocalDpi xmlns:a14="http://schemas.microsoft.com/office/drawing/2010/main" val="0"/>
            </a:ext>
          </a:extLst>
        </a:blip>
        <a:stretch>
          <a:fillRect/>
        </a:stretch>
      </xdr:blipFill>
      <xdr:spPr>
        <a:xfrm>
          <a:off x="821903" y="238604425"/>
          <a:ext cx="816397" cy="1128679"/>
        </a:xfrm>
        <a:prstGeom prst="rect">
          <a:avLst/>
        </a:prstGeom>
      </xdr:spPr>
    </xdr:pic>
    <xdr:clientData/>
  </xdr:twoCellAnchor>
  <xdr:twoCellAnchor editAs="oneCell">
    <xdr:from>
      <xdr:col>1</xdr:col>
      <xdr:colOff>62867</xdr:colOff>
      <xdr:row>1489</xdr:row>
      <xdr:rowOff>118110</xdr:rowOff>
    </xdr:from>
    <xdr:to>
      <xdr:col>1</xdr:col>
      <xdr:colOff>860425</xdr:colOff>
      <xdr:row>1496</xdr:row>
      <xdr:rowOff>45903</xdr:rowOff>
    </xdr:to>
    <xdr:pic>
      <xdr:nvPicPr>
        <xdr:cNvPr id="172" name="Picture 171"/>
        <xdr:cNvPicPr>
          <a:picLocks noChangeAspect="1"/>
        </xdr:cNvPicPr>
      </xdr:nvPicPr>
      <xdr:blipFill>
        <a:blip xmlns:r="http://schemas.openxmlformats.org/officeDocument/2006/relationships" r:embed="rId171" cstate="print">
          <a:extLst>
            <a:ext uri="{28A0092B-C50C-407E-A947-70E740481C1C}">
              <a14:useLocalDpi xmlns:a14="http://schemas.microsoft.com/office/drawing/2010/main" val="0"/>
            </a:ext>
          </a:extLst>
        </a:blip>
        <a:stretch>
          <a:fillRect/>
        </a:stretch>
      </xdr:blipFill>
      <xdr:spPr>
        <a:xfrm>
          <a:off x="815342" y="274609560"/>
          <a:ext cx="797558" cy="1127943"/>
        </a:xfrm>
        <a:prstGeom prst="rect">
          <a:avLst/>
        </a:prstGeom>
      </xdr:spPr>
    </xdr:pic>
    <xdr:clientData/>
  </xdr:twoCellAnchor>
  <xdr:twoCellAnchor editAs="oneCell">
    <xdr:from>
      <xdr:col>1</xdr:col>
      <xdr:colOff>80012</xdr:colOff>
      <xdr:row>1297</xdr:row>
      <xdr:rowOff>2542</xdr:rowOff>
    </xdr:from>
    <xdr:to>
      <xdr:col>1</xdr:col>
      <xdr:colOff>831850</xdr:colOff>
      <xdr:row>1303</xdr:row>
      <xdr:rowOff>4496</xdr:rowOff>
    </xdr:to>
    <xdr:pic>
      <xdr:nvPicPr>
        <xdr:cNvPr id="173" name="Picture 172"/>
        <xdr:cNvPicPr>
          <a:picLocks noChangeAspect="1"/>
        </xdr:cNvPicPr>
      </xdr:nvPicPr>
      <xdr:blipFill>
        <a:blip xmlns:r="http://schemas.openxmlformats.org/officeDocument/2006/relationships" r:embed="rId172" cstate="print">
          <a:extLst>
            <a:ext uri="{28A0092B-C50C-407E-A947-70E740481C1C}">
              <a14:useLocalDpi xmlns:a14="http://schemas.microsoft.com/office/drawing/2010/main" val="0"/>
            </a:ext>
          </a:extLst>
        </a:blip>
        <a:stretch>
          <a:fillRect/>
        </a:stretch>
      </xdr:blipFill>
      <xdr:spPr>
        <a:xfrm>
          <a:off x="832487" y="237117892"/>
          <a:ext cx="751838" cy="1030654"/>
        </a:xfrm>
        <a:prstGeom prst="rect">
          <a:avLst/>
        </a:prstGeom>
      </xdr:spPr>
    </xdr:pic>
    <xdr:clientData/>
  </xdr:twoCellAnchor>
  <xdr:twoCellAnchor editAs="oneCell">
    <xdr:from>
      <xdr:col>1</xdr:col>
      <xdr:colOff>68580</xdr:colOff>
      <xdr:row>163</xdr:row>
      <xdr:rowOff>114301</xdr:rowOff>
    </xdr:from>
    <xdr:to>
      <xdr:col>1</xdr:col>
      <xdr:colOff>881013</xdr:colOff>
      <xdr:row>170</xdr:row>
      <xdr:rowOff>95250</xdr:rowOff>
    </xdr:to>
    <xdr:pic>
      <xdr:nvPicPr>
        <xdr:cNvPr id="174" name="Picture 173"/>
        <xdr:cNvPicPr>
          <a:picLocks noChangeAspect="1"/>
        </xdr:cNvPicPr>
      </xdr:nvPicPr>
      <xdr:blipFill>
        <a:blip xmlns:r="http://schemas.openxmlformats.org/officeDocument/2006/relationships" r:embed="rId173" cstate="print">
          <a:extLst>
            <a:ext uri="{28A0092B-C50C-407E-A947-70E740481C1C}">
              <a14:useLocalDpi xmlns:a14="http://schemas.microsoft.com/office/drawing/2010/main" val="0"/>
            </a:ext>
          </a:extLst>
        </a:blip>
        <a:stretch>
          <a:fillRect/>
        </a:stretch>
      </xdr:blipFill>
      <xdr:spPr>
        <a:xfrm>
          <a:off x="845820" y="30083761"/>
          <a:ext cx="812433" cy="1181099"/>
        </a:xfrm>
        <a:prstGeom prst="rect">
          <a:avLst/>
        </a:prstGeom>
      </xdr:spPr>
    </xdr:pic>
    <xdr:clientData/>
  </xdr:twoCellAnchor>
  <xdr:twoCellAnchor editAs="oneCell">
    <xdr:from>
      <xdr:col>1</xdr:col>
      <xdr:colOff>100963</xdr:colOff>
      <xdr:row>578</xdr:row>
      <xdr:rowOff>45720</xdr:rowOff>
    </xdr:from>
    <xdr:to>
      <xdr:col>1</xdr:col>
      <xdr:colOff>862214</xdr:colOff>
      <xdr:row>583</xdr:row>
      <xdr:rowOff>123095</xdr:rowOff>
    </xdr:to>
    <xdr:pic>
      <xdr:nvPicPr>
        <xdr:cNvPr id="175" name="Picture 174"/>
        <xdr:cNvPicPr>
          <a:picLocks noChangeAspect="1"/>
        </xdr:cNvPicPr>
      </xdr:nvPicPr>
      <xdr:blipFill>
        <a:blip xmlns:r="http://schemas.openxmlformats.org/officeDocument/2006/relationships" r:embed="rId174" cstate="print">
          <a:extLst>
            <a:ext uri="{28A0092B-C50C-407E-A947-70E740481C1C}">
              <a14:useLocalDpi xmlns:a14="http://schemas.microsoft.com/office/drawing/2010/main" val="0"/>
            </a:ext>
          </a:extLst>
        </a:blip>
        <a:stretch>
          <a:fillRect/>
        </a:stretch>
      </xdr:blipFill>
      <xdr:spPr>
        <a:xfrm>
          <a:off x="15600043" y="10660380"/>
          <a:ext cx="761251" cy="993680"/>
        </a:xfrm>
        <a:prstGeom prst="rect">
          <a:avLst/>
        </a:prstGeom>
      </xdr:spPr>
    </xdr:pic>
    <xdr:clientData/>
  </xdr:twoCellAnchor>
  <xdr:twoCellAnchor editAs="oneCell">
    <xdr:from>
      <xdr:col>1</xdr:col>
      <xdr:colOff>70486</xdr:colOff>
      <xdr:row>586</xdr:row>
      <xdr:rowOff>91440</xdr:rowOff>
    </xdr:from>
    <xdr:to>
      <xdr:col>1</xdr:col>
      <xdr:colOff>881447</xdr:colOff>
      <xdr:row>592</xdr:row>
      <xdr:rowOff>61935</xdr:rowOff>
    </xdr:to>
    <xdr:pic>
      <xdr:nvPicPr>
        <xdr:cNvPr id="176" name="Picture 175"/>
        <xdr:cNvPicPr>
          <a:picLocks noChangeAspect="1"/>
        </xdr:cNvPicPr>
      </xdr:nvPicPr>
      <xdr:blipFill>
        <a:blip xmlns:r="http://schemas.openxmlformats.org/officeDocument/2006/relationships" r:embed="rId175" cstate="print">
          <a:extLst>
            <a:ext uri="{28A0092B-C50C-407E-A947-70E740481C1C}">
              <a14:useLocalDpi xmlns:a14="http://schemas.microsoft.com/office/drawing/2010/main" val="0"/>
            </a:ext>
          </a:extLst>
        </a:blip>
        <a:stretch>
          <a:fillRect/>
        </a:stretch>
      </xdr:blipFill>
      <xdr:spPr>
        <a:xfrm>
          <a:off x="822961" y="99360990"/>
          <a:ext cx="810961" cy="999195"/>
        </a:xfrm>
        <a:prstGeom prst="rect">
          <a:avLst/>
        </a:prstGeom>
      </xdr:spPr>
    </xdr:pic>
    <xdr:clientData/>
  </xdr:twoCellAnchor>
  <xdr:twoCellAnchor editAs="oneCell">
    <xdr:from>
      <xdr:col>1</xdr:col>
      <xdr:colOff>83822</xdr:colOff>
      <xdr:row>595</xdr:row>
      <xdr:rowOff>25786</xdr:rowOff>
    </xdr:from>
    <xdr:to>
      <xdr:col>1</xdr:col>
      <xdr:colOff>866776</xdr:colOff>
      <xdr:row>598</xdr:row>
      <xdr:rowOff>75369</xdr:rowOff>
    </xdr:to>
    <xdr:pic>
      <xdr:nvPicPr>
        <xdr:cNvPr id="177" name="Picture 176"/>
        <xdr:cNvPicPr>
          <a:picLocks noChangeAspect="1"/>
        </xdr:cNvPicPr>
      </xdr:nvPicPr>
      <xdr:blipFill>
        <a:blip xmlns:r="http://schemas.openxmlformats.org/officeDocument/2006/relationships" r:embed="rId176" cstate="print">
          <a:extLst>
            <a:ext uri="{28A0092B-C50C-407E-A947-70E740481C1C}">
              <a14:useLocalDpi xmlns:a14="http://schemas.microsoft.com/office/drawing/2010/main" val="0"/>
            </a:ext>
          </a:extLst>
        </a:blip>
        <a:stretch>
          <a:fillRect/>
        </a:stretch>
      </xdr:blipFill>
      <xdr:spPr>
        <a:xfrm>
          <a:off x="836297" y="100666936"/>
          <a:ext cx="782954" cy="563933"/>
        </a:xfrm>
        <a:prstGeom prst="rect">
          <a:avLst/>
        </a:prstGeom>
      </xdr:spPr>
    </xdr:pic>
    <xdr:clientData/>
  </xdr:twoCellAnchor>
  <xdr:twoCellAnchor editAs="oneCell">
    <xdr:from>
      <xdr:col>1</xdr:col>
      <xdr:colOff>76200</xdr:colOff>
      <xdr:row>570</xdr:row>
      <xdr:rowOff>123825</xdr:rowOff>
    </xdr:from>
    <xdr:to>
      <xdr:col>1</xdr:col>
      <xdr:colOff>847617</xdr:colOff>
      <xdr:row>574</xdr:row>
      <xdr:rowOff>2197</xdr:rowOff>
    </xdr:to>
    <xdr:pic>
      <xdr:nvPicPr>
        <xdr:cNvPr id="178" name="Picture 177"/>
        <xdr:cNvPicPr>
          <a:picLocks noChangeAspect="1"/>
        </xdr:cNvPicPr>
      </xdr:nvPicPr>
      <xdr:blipFill>
        <a:blip xmlns:r="http://schemas.openxmlformats.org/officeDocument/2006/relationships" r:embed="rId177" cstate="print">
          <a:extLst>
            <a:ext uri="{28A0092B-C50C-407E-A947-70E740481C1C}">
              <a14:useLocalDpi xmlns:a14="http://schemas.microsoft.com/office/drawing/2010/main" val="0"/>
            </a:ext>
          </a:extLst>
        </a:blip>
        <a:stretch>
          <a:fillRect/>
        </a:stretch>
      </xdr:blipFill>
      <xdr:spPr>
        <a:xfrm>
          <a:off x="828675" y="96478725"/>
          <a:ext cx="771417" cy="564172"/>
        </a:xfrm>
        <a:prstGeom prst="rect">
          <a:avLst/>
        </a:prstGeom>
      </xdr:spPr>
    </xdr:pic>
    <xdr:clientData/>
  </xdr:twoCellAnchor>
  <xdr:twoCellAnchor editAs="oneCell">
    <xdr:from>
      <xdr:col>1</xdr:col>
      <xdr:colOff>53341</xdr:colOff>
      <xdr:row>665</xdr:row>
      <xdr:rowOff>83822</xdr:rowOff>
    </xdr:from>
    <xdr:to>
      <xdr:col>1</xdr:col>
      <xdr:colOff>838200</xdr:colOff>
      <xdr:row>671</xdr:row>
      <xdr:rowOff>132178</xdr:rowOff>
    </xdr:to>
    <xdr:pic>
      <xdr:nvPicPr>
        <xdr:cNvPr id="179" name="Picture 178"/>
        <xdr:cNvPicPr>
          <a:picLocks noChangeAspect="1"/>
        </xdr:cNvPicPr>
      </xdr:nvPicPr>
      <xdr:blipFill>
        <a:blip xmlns:r="http://schemas.openxmlformats.org/officeDocument/2006/relationships" r:embed="rId178" cstate="print">
          <a:extLst>
            <a:ext uri="{28A0092B-C50C-407E-A947-70E740481C1C}">
              <a14:useLocalDpi xmlns:a14="http://schemas.microsoft.com/office/drawing/2010/main" val="0"/>
            </a:ext>
          </a:extLst>
        </a:blip>
        <a:stretch>
          <a:fillRect/>
        </a:stretch>
      </xdr:blipFill>
      <xdr:spPr>
        <a:xfrm>
          <a:off x="53341" y="13693142"/>
          <a:ext cx="784859" cy="1151351"/>
        </a:xfrm>
        <a:prstGeom prst="rect">
          <a:avLst/>
        </a:prstGeom>
      </xdr:spPr>
    </xdr:pic>
    <xdr:clientData/>
  </xdr:twoCellAnchor>
  <xdr:twoCellAnchor editAs="oneCell">
    <xdr:from>
      <xdr:col>1</xdr:col>
      <xdr:colOff>91441</xdr:colOff>
      <xdr:row>685</xdr:row>
      <xdr:rowOff>121920</xdr:rowOff>
    </xdr:from>
    <xdr:to>
      <xdr:col>1</xdr:col>
      <xdr:colOff>808873</xdr:colOff>
      <xdr:row>691</xdr:row>
      <xdr:rowOff>81930</xdr:rowOff>
    </xdr:to>
    <xdr:pic>
      <xdr:nvPicPr>
        <xdr:cNvPr id="180" name="Picture 179"/>
        <xdr:cNvPicPr>
          <a:picLocks noChangeAspect="1"/>
        </xdr:cNvPicPr>
      </xdr:nvPicPr>
      <xdr:blipFill>
        <a:blip xmlns:r="http://schemas.openxmlformats.org/officeDocument/2006/relationships" r:embed="rId179" cstate="print">
          <a:extLst>
            <a:ext uri="{28A0092B-C50C-407E-A947-70E740481C1C}">
              <a14:useLocalDpi xmlns:a14="http://schemas.microsoft.com/office/drawing/2010/main" val="0"/>
            </a:ext>
          </a:extLst>
        </a:blip>
        <a:stretch>
          <a:fillRect/>
        </a:stretch>
      </xdr:blipFill>
      <xdr:spPr>
        <a:xfrm>
          <a:off x="8161021" y="13731240"/>
          <a:ext cx="717432" cy="1051575"/>
        </a:xfrm>
        <a:prstGeom prst="rect">
          <a:avLst/>
        </a:prstGeom>
      </xdr:spPr>
    </xdr:pic>
    <xdr:clientData/>
  </xdr:twoCellAnchor>
  <xdr:twoCellAnchor editAs="oneCell">
    <xdr:from>
      <xdr:col>1</xdr:col>
      <xdr:colOff>114301</xdr:colOff>
      <xdr:row>726</xdr:row>
      <xdr:rowOff>53340</xdr:rowOff>
    </xdr:from>
    <xdr:to>
      <xdr:col>1</xdr:col>
      <xdr:colOff>836572</xdr:colOff>
      <xdr:row>731</xdr:row>
      <xdr:rowOff>85725</xdr:rowOff>
    </xdr:to>
    <xdr:pic>
      <xdr:nvPicPr>
        <xdr:cNvPr id="181" name="Picture 180"/>
        <xdr:cNvPicPr>
          <a:picLocks noChangeAspect="1"/>
        </xdr:cNvPicPr>
      </xdr:nvPicPr>
      <xdr:blipFill>
        <a:blip xmlns:r="http://schemas.openxmlformats.org/officeDocument/2006/relationships" r:embed="rId180" cstate="print">
          <a:extLst>
            <a:ext uri="{28A0092B-C50C-407E-A947-70E740481C1C}">
              <a14:useLocalDpi xmlns:a14="http://schemas.microsoft.com/office/drawing/2010/main" val="0"/>
            </a:ext>
          </a:extLst>
        </a:blip>
        <a:stretch>
          <a:fillRect/>
        </a:stretch>
      </xdr:blipFill>
      <xdr:spPr>
        <a:xfrm>
          <a:off x="22684741" y="13807440"/>
          <a:ext cx="722271" cy="941070"/>
        </a:xfrm>
        <a:prstGeom prst="rect">
          <a:avLst/>
        </a:prstGeom>
      </xdr:spPr>
    </xdr:pic>
    <xdr:clientData/>
  </xdr:twoCellAnchor>
  <xdr:twoCellAnchor editAs="oneCell">
    <xdr:from>
      <xdr:col>1</xdr:col>
      <xdr:colOff>0</xdr:colOff>
      <xdr:row>786</xdr:row>
      <xdr:rowOff>114300</xdr:rowOff>
    </xdr:from>
    <xdr:to>
      <xdr:col>1</xdr:col>
      <xdr:colOff>759888</xdr:colOff>
      <xdr:row>792</xdr:row>
      <xdr:rowOff>10729</xdr:rowOff>
    </xdr:to>
    <xdr:pic>
      <xdr:nvPicPr>
        <xdr:cNvPr id="182" name="Picture 181"/>
        <xdr:cNvPicPr>
          <a:picLocks noChangeAspect="1"/>
        </xdr:cNvPicPr>
      </xdr:nvPicPr>
      <xdr:blipFill>
        <a:blip xmlns:r="http://schemas.openxmlformats.org/officeDocument/2006/relationships" r:embed="rId181" cstate="print">
          <a:extLst>
            <a:ext uri="{28A0092B-C50C-407E-A947-70E740481C1C}">
              <a14:useLocalDpi xmlns:a14="http://schemas.microsoft.com/office/drawing/2010/main" val="0"/>
            </a:ext>
          </a:extLst>
        </a:blip>
        <a:stretch>
          <a:fillRect/>
        </a:stretch>
      </xdr:blipFill>
      <xdr:spPr>
        <a:xfrm>
          <a:off x="15499080" y="15209520"/>
          <a:ext cx="759888" cy="986089"/>
        </a:xfrm>
        <a:prstGeom prst="rect">
          <a:avLst/>
        </a:prstGeom>
      </xdr:spPr>
    </xdr:pic>
    <xdr:clientData/>
  </xdr:twoCellAnchor>
  <xdr:twoCellAnchor editAs="oneCell">
    <xdr:from>
      <xdr:col>1</xdr:col>
      <xdr:colOff>1</xdr:colOff>
      <xdr:row>847</xdr:row>
      <xdr:rowOff>0</xdr:rowOff>
    </xdr:from>
    <xdr:to>
      <xdr:col>1</xdr:col>
      <xdr:colOff>843346</xdr:colOff>
      <xdr:row>853</xdr:row>
      <xdr:rowOff>30317</xdr:rowOff>
    </xdr:to>
    <xdr:pic>
      <xdr:nvPicPr>
        <xdr:cNvPr id="183" name="Picture 182"/>
        <xdr:cNvPicPr>
          <a:picLocks noChangeAspect="1"/>
        </xdr:cNvPicPr>
      </xdr:nvPicPr>
      <xdr:blipFill>
        <a:blip xmlns:r="http://schemas.openxmlformats.org/officeDocument/2006/relationships" r:embed="rId182" cstate="print">
          <a:extLst>
            <a:ext uri="{28A0092B-C50C-407E-A947-70E740481C1C}">
              <a14:useLocalDpi xmlns:a14="http://schemas.microsoft.com/office/drawing/2010/main" val="0"/>
            </a:ext>
          </a:extLst>
        </a:blip>
        <a:stretch>
          <a:fillRect/>
        </a:stretch>
      </xdr:blipFill>
      <xdr:spPr>
        <a:xfrm>
          <a:off x="19149061" y="16733520"/>
          <a:ext cx="843345" cy="1110452"/>
        </a:xfrm>
        <a:prstGeom prst="rect">
          <a:avLst/>
        </a:prstGeom>
      </xdr:spPr>
    </xdr:pic>
    <xdr:clientData/>
  </xdr:twoCellAnchor>
  <xdr:twoCellAnchor editAs="oneCell">
    <xdr:from>
      <xdr:col>1</xdr:col>
      <xdr:colOff>12702</xdr:colOff>
      <xdr:row>866</xdr:row>
      <xdr:rowOff>134410</xdr:rowOff>
    </xdr:from>
    <xdr:to>
      <xdr:col>1</xdr:col>
      <xdr:colOff>832339</xdr:colOff>
      <xdr:row>872</xdr:row>
      <xdr:rowOff>165017</xdr:rowOff>
    </xdr:to>
    <xdr:pic>
      <xdr:nvPicPr>
        <xdr:cNvPr id="184" name="Picture 183"/>
        <xdr:cNvPicPr>
          <a:picLocks noChangeAspect="1"/>
        </xdr:cNvPicPr>
      </xdr:nvPicPr>
      <xdr:blipFill>
        <a:blip xmlns:r="http://schemas.openxmlformats.org/officeDocument/2006/relationships" r:embed="rId183" cstate="print">
          <a:extLst>
            <a:ext uri="{28A0092B-C50C-407E-A947-70E740481C1C}">
              <a14:useLocalDpi xmlns:a14="http://schemas.microsoft.com/office/drawing/2010/main" val="0"/>
            </a:ext>
          </a:extLst>
        </a:blip>
        <a:stretch>
          <a:fillRect/>
        </a:stretch>
      </xdr:blipFill>
      <xdr:spPr>
        <a:xfrm>
          <a:off x="765177" y="154353685"/>
          <a:ext cx="819637" cy="1059307"/>
        </a:xfrm>
        <a:prstGeom prst="rect">
          <a:avLst/>
        </a:prstGeom>
      </xdr:spPr>
    </xdr:pic>
    <xdr:clientData/>
  </xdr:twoCellAnchor>
  <xdr:oneCellAnchor>
    <xdr:from>
      <xdr:col>1</xdr:col>
      <xdr:colOff>22860</xdr:colOff>
      <xdr:row>899</xdr:row>
      <xdr:rowOff>22312</xdr:rowOff>
    </xdr:from>
    <xdr:ext cx="731520" cy="1095723"/>
    <xdr:pic>
      <xdr:nvPicPr>
        <xdr:cNvPr id="185" name="Picture 184"/>
        <xdr:cNvPicPr>
          <a:picLocks noChangeAspect="1"/>
        </xdr:cNvPicPr>
      </xdr:nvPicPr>
      <xdr:blipFill>
        <a:blip xmlns:r="http://schemas.openxmlformats.org/officeDocument/2006/relationships" r:embed="rId184" cstate="print">
          <a:extLst>
            <a:ext uri="{28A0092B-C50C-407E-A947-70E740481C1C}">
              <a14:useLocalDpi xmlns:a14="http://schemas.microsoft.com/office/drawing/2010/main" val="0"/>
            </a:ext>
          </a:extLst>
        </a:blip>
        <a:stretch>
          <a:fillRect/>
        </a:stretch>
      </xdr:blipFill>
      <xdr:spPr>
        <a:xfrm>
          <a:off x="8092440" y="18432232"/>
          <a:ext cx="731520" cy="1095723"/>
        </a:xfrm>
        <a:prstGeom prst="rect">
          <a:avLst/>
        </a:prstGeom>
      </xdr:spPr>
    </xdr:pic>
    <xdr:clientData/>
  </xdr:oneCellAnchor>
  <xdr:twoCellAnchor editAs="oneCell">
    <xdr:from>
      <xdr:col>1</xdr:col>
      <xdr:colOff>1</xdr:colOff>
      <xdr:row>910</xdr:row>
      <xdr:rowOff>0</xdr:rowOff>
    </xdr:from>
    <xdr:to>
      <xdr:col>1</xdr:col>
      <xdr:colOff>870439</xdr:colOff>
      <xdr:row>916</xdr:row>
      <xdr:rowOff>54217</xdr:rowOff>
    </xdr:to>
    <xdr:pic>
      <xdr:nvPicPr>
        <xdr:cNvPr id="186" name="Picture 185"/>
        <xdr:cNvPicPr>
          <a:picLocks noChangeAspect="1"/>
        </xdr:cNvPicPr>
      </xdr:nvPicPr>
      <xdr:blipFill>
        <a:blip xmlns:r="http://schemas.openxmlformats.org/officeDocument/2006/relationships" r:embed="rId185" cstate="print">
          <a:extLst>
            <a:ext uri="{28A0092B-C50C-407E-A947-70E740481C1C}">
              <a14:useLocalDpi xmlns:a14="http://schemas.microsoft.com/office/drawing/2010/main" val="0"/>
            </a:ext>
          </a:extLst>
        </a:blip>
        <a:stretch>
          <a:fillRect/>
        </a:stretch>
      </xdr:blipFill>
      <xdr:spPr>
        <a:xfrm>
          <a:off x="11917681" y="18409920"/>
          <a:ext cx="870438" cy="1162927"/>
        </a:xfrm>
        <a:prstGeom prst="rect">
          <a:avLst/>
        </a:prstGeom>
      </xdr:spPr>
    </xdr:pic>
    <xdr:clientData/>
  </xdr:twoCellAnchor>
  <xdr:twoCellAnchor editAs="oneCell">
    <xdr:from>
      <xdr:col>1</xdr:col>
      <xdr:colOff>19050</xdr:colOff>
      <xdr:row>920</xdr:row>
      <xdr:rowOff>0</xdr:rowOff>
    </xdr:from>
    <xdr:to>
      <xdr:col>1</xdr:col>
      <xdr:colOff>898952</xdr:colOff>
      <xdr:row>923</xdr:row>
      <xdr:rowOff>114300</xdr:rowOff>
    </xdr:to>
    <xdr:pic>
      <xdr:nvPicPr>
        <xdr:cNvPr id="187" name="Picture 186"/>
        <xdr:cNvPicPr>
          <a:picLocks noChangeAspect="1"/>
        </xdr:cNvPicPr>
      </xdr:nvPicPr>
      <xdr:blipFill>
        <a:blip xmlns:r="http://schemas.openxmlformats.org/officeDocument/2006/relationships" r:embed="rId186" cstate="print">
          <a:extLst>
            <a:ext uri="{28A0092B-C50C-407E-A947-70E740481C1C}">
              <a14:useLocalDpi xmlns:a14="http://schemas.microsoft.com/office/drawing/2010/main" val="0"/>
            </a:ext>
          </a:extLst>
        </a:blip>
        <a:stretch>
          <a:fillRect/>
        </a:stretch>
      </xdr:blipFill>
      <xdr:spPr>
        <a:xfrm>
          <a:off x="771525" y="163334700"/>
          <a:ext cx="879902" cy="628650"/>
        </a:xfrm>
        <a:prstGeom prst="rect">
          <a:avLst/>
        </a:prstGeom>
      </xdr:spPr>
    </xdr:pic>
    <xdr:clientData/>
  </xdr:twoCellAnchor>
  <xdr:twoCellAnchor editAs="oneCell">
    <xdr:from>
      <xdr:col>1</xdr:col>
      <xdr:colOff>76200</xdr:colOff>
      <xdr:row>2146</xdr:row>
      <xdr:rowOff>64196</xdr:rowOff>
    </xdr:from>
    <xdr:to>
      <xdr:col>1</xdr:col>
      <xdr:colOff>846667</xdr:colOff>
      <xdr:row>2151</xdr:row>
      <xdr:rowOff>127231</xdr:rowOff>
    </xdr:to>
    <xdr:pic>
      <xdr:nvPicPr>
        <xdr:cNvPr id="188" name="Picture 187"/>
        <xdr:cNvPicPr>
          <a:picLocks noChangeAspect="1"/>
        </xdr:cNvPicPr>
      </xdr:nvPicPr>
      <xdr:blipFill>
        <a:blip xmlns:r="http://schemas.openxmlformats.org/officeDocument/2006/relationships" r:embed="rId187" cstate="print">
          <a:extLst>
            <a:ext uri="{28A0092B-C50C-407E-A947-70E740481C1C}">
              <a14:useLocalDpi xmlns:a14="http://schemas.microsoft.com/office/drawing/2010/main" val="0"/>
            </a:ext>
          </a:extLst>
        </a:blip>
        <a:stretch>
          <a:fillRect/>
        </a:stretch>
      </xdr:blipFill>
      <xdr:spPr>
        <a:xfrm>
          <a:off x="828675" y="405371996"/>
          <a:ext cx="770467" cy="920285"/>
        </a:xfrm>
        <a:prstGeom prst="rect">
          <a:avLst/>
        </a:prstGeom>
      </xdr:spPr>
    </xdr:pic>
    <xdr:clientData/>
  </xdr:twoCellAnchor>
  <xdr:oneCellAnchor>
    <xdr:from>
      <xdr:col>1</xdr:col>
      <xdr:colOff>87632</xdr:colOff>
      <xdr:row>636</xdr:row>
      <xdr:rowOff>47625</xdr:rowOff>
    </xdr:from>
    <xdr:ext cx="702944" cy="1053393"/>
    <xdr:pic>
      <xdr:nvPicPr>
        <xdr:cNvPr id="189" name="Picture 188"/>
        <xdr:cNvPicPr>
          <a:picLocks noChangeAspect="1"/>
        </xdr:cNvPicPr>
      </xdr:nvPicPr>
      <xdr:blipFill>
        <a:blip xmlns:r="http://schemas.openxmlformats.org/officeDocument/2006/relationships" r:embed="rId188" cstate="print">
          <a:extLst>
            <a:ext uri="{28A0092B-C50C-407E-A947-70E740481C1C}">
              <a14:useLocalDpi xmlns:a14="http://schemas.microsoft.com/office/drawing/2010/main" val="0"/>
            </a:ext>
          </a:extLst>
        </a:blip>
        <a:stretch>
          <a:fillRect/>
        </a:stretch>
      </xdr:blipFill>
      <xdr:spPr>
        <a:xfrm>
          <a:off x="840107" y="107718225"/>
          <a:ext cx="702944" cy="1053393"/>
        </a:xfrm>
        <a:prstGeom prst="rect">
          <a:avLst/>
        </a:prstGeom>
      </xdr:spPr>
    </xdr:pic>
    <xdr:clientData/>
  </xdr:oneCellAnchor>
  <xdr:oneCellAnchor>
    <xdr:from>
      <xdr:col>1</xdr:col>
      <xdr:colOff>350520</xdr:colOff>
      <xdr:row>705</xdr:row>
      <xdr:rowOff>91440</xdr:rowOff>
    </xdr:from>
    <xdr:ext cx="723900" cy="1084453"/>
    <xdr:pic>
      <xdr:nvPicPr>
        <xdr:cNvPr id="190" name="Picture 189"/>
        <xdr:cNvPicPr>
          <a:picLocks noChangeAspect="1"/>
        </xdr:cNvPicPr>
      </xdr:nvPicPr>
      <xdr:blipFill>
        <a:blip xmlns:r="http://schemas.openxmlformats.org/officeDocument/2006/relationships" r:embed="rId189" cstate="print">
          <a:extLst>
            <a:ext uri="{28A0092B-C50C-407E-A947-70E740481C1C}">
              <a14:useLocalDpi xmlns:a14="http://schemas.microsoft.com/office/drawing/2010/main" val="0"/>
            </a:ext>
          </a:extLst>
        </a:blip>
        <a:stretch>
          <a:fillRect/>
        </a:stretch>
      </xdr:blipFill>
      <xdr:spPr>
        <a:xfrm>
          <a:off x="15849600" y="13700760"/>
          <a:ext cx="723900" cy="1084453"/>
        </a:xfrm>
        <a:prstGeom prst="rect">
          <a:avLst/>
        </a:prstGeom>
      </xdr:spPr>
    </xdr:pic>
    <xdr:clientData/>
  </xdr:oneCellAnchor>
  <xdr:oneCellAnchor>
    <xdr:from>
      <xdr:col>1</xdr:col>
      <xdr:colOff>45720</xdr:colOff>
      <xdr:row>108</xdr:row>
      <xdr:rowOff>15240</xdr:rowOff>
    </xdr:from>
    <xdr:ext cx="899160" cy="599759"/>
    <xdr:pic>
      <xdr:nvPicPr>
        <xdr:cNvPr id="191" name="Picture 190"/>
        <xdr:cNvPicPr>
          <a:picLocks noChangeAspect="1"/>
        </xdr:cNvPicPr>
      </xdr:nvPicPr>
      <xdr:blipFill>
        <a:blip xmlns:r="http://schemas.openxmlformats.org/officeDocument/2006/relationships" r:embed="rId190" cstate="print">
          <a:extLst>
            <a:ext uri="{28A0092B-C50C-407E-A947-70E740481C1C}">
              <a14:useLocalDpi xmlns:a14="http://schemas.microsoft.com/office/drawing/2010/main" val="0"/>
            </a:ext>
          </a:extLst>
        </a:blip>
        <a:stretch>
          <a:fillRect/>
        </a:stretch>
      </xdr:blipFill>
      <xdr:spPr>
        <a:xfrm>
          <a:off x="822960" y="19507200"/>
          <a:ext cx="899160" cy="599759"/>
        </a:xfrm>
        <a:prstGeom prst="rect">
          <a:avLst/>
        </a:prstGeom>
      </xdr:spPr>
    </xdr:pic>
    <xdr:clientData/>
  </xdr:oneCellAnchor>
  <xdr:oneCellAnchor>
    <xdr:from>
      <xdr:col>1</xdr:col>
      <xdr:colOff>92529</xdr:colOff>
      <xdr:row>235</xdr:row>
      <xdr:rowOff>16329</xdr:rowOff>
    </xdr:from>
    <xdr:ext cx="726440" cy="1088892"/>
    <xdr:pic>
      <xdr:nvPicPr>
        <xdr:cNvPr id="192" name="Picture 191"/>
        <xdr:cNvPicPr>
          <a:picLocks noChangeAspect="1"/>
        </xdr:cNvPicPr>
      </xdr:nvPicPr>
      <xdr:blipFill>
        <a:blip xmlns:r="http://schemas.openxmlformats.org/officeDocument/2006/relationships" r:embed="rId191" cstate="print">
          <a:extLst>
            <a:ext uri="{28A0092B-C50C-407E-A947-70E740481C1C}">
              <a14:useLocalDpi xmlns:a14="http://schemas.microsoft.com/office/drawing/2010/main" val="0"/>
            </a:ext>
          </a:extLst>
        </a:blip>
        <a:stretch>
          <a:fillRect/>
        </a:stretch>
      </xdr:blipFill>
      <xdr:spPr>
        <a:xfrm>
          <a:off x="15591609" y="3186249"/>
          <a:ext cx="726440" cy="1088892"/>
        </a:xfrm>
        <a:prstGeom prst="rect">
          <a:avLst/>
        </a:prstGeom>
      </xdr:spPr>
    </xdr:pic>
    <xdr:clientData/>
  </xdr:oneCellAnchor>
  <xdr:oneCellAnchor>
    <xdr:from>
      <xdr:col>1</xdr:col>
      <xdr:colOff>76200</xdr:colOff>
      <xdr:row>262</xdr:row>
      <xdr:rowOff>63500</xdr:rowOff>
    </xdr:from>
    <xdr:ext cx="853440" cy="1277939"/>
    <xdr:pic>
      <xdr:nvPicPr>
        <xdr:cNvPr id="193" name="Picture 192"/>
        <xdr:cNvPicPr>
          <a:picLocks noChangeAspect="1"/>
        </xdr:cNvPicPr>
      </xdr:nvPicPr>
      <xdr:blipFill>
        <a:blip xmlns:r="http://schemas.openxmlformats.org/officeDocument/2006/relationships" r:embed="rId192" cstate="print">
          <a:extLst>
            <a:ext uri="{28A0092B-C50C-407E-A947-70E740481C1C}">
              <a14:useLocalDpi xmlns:a14="http://schemas.microsoft.com/office/drawing/2010/main" val="0"/>
            </a:ext>
          </a:extLst>
        </a:blip>
        <a:stretch>
          <a:fillRect/>
        </a:stretch>
      </xdr:blipFill>
      <xdr:spPr>
        <a:xfrm>
          <a:off x="26235660" y="3088640"/>
          <a:ext cx="853440" cy="1277939"/>
        </a:xfrm>
        <a:prstGeom prst="rect">
          <a:avLst/>
        </a:prstGeom>
      </xdr:spPr>
    </xdr:pic>
    <xdr:clientData/>
  </xdr:oneCellAnchor>
  <xdr:oneCellAnchor>
    <xdr:from>
      <xdr:col>1</xdr:col>
      <xdr:colOff>77288</xdr:colOff>
      <xdr:row>395</xdr:row>
      <xdr:rowOff>76198</xdr:rowOff>
    </xdr:from>
    <xdr:ext cx="806631" cy="1209015"/>
    <xdr:pic>
      <xdr:nvPicPr>
        <xdr:cNvPr id="194" name="Picture 193"/>
        <xdr:cNvPicPr>
          <a:picLocks noChangeAspect="1"/>
        </xdr:cNvPicPr>
      </xdr:nvPicPr>
      <xdr:blipFill>
        <a:blip xmlns:r="http://schemas.openxmlformats.org/officeDocument/2006/relationships" r:embed="rId193" cstate="print">
          <a:extLst>
            <a:ext uri="{28A0092B-C50C-407E-A947-70E740481C1C}">
              <a14:useLocalDpi xmlns:a14="http://schemas.microsoft.com/office/drawing/2010/main" val="0"/>
            </a:ext>
          </a:extLst>
        </a:blip>
        <a:stretch>
          <a:fillRect/>
        </a:stretch>
      </xdr:blipFill>
      <xdr:spPr>
        <a:xfrm>
          <a:off x="854528" y="74394058"/>
          <a:ext cx="806631" cy="1209015"/>
        </a:xfrm>
        <a:prstGeom prst="rect">
          <a:avLst/>
        </a:prstGeom>
      </xdr:spPr>
    </xdr:pic>
    <xdr:clientData/>
  </xdr:oneCellAnchor>
  <xdr:oneCellAnchor>
    <xdr:from>
      <xdr:col>1</xdr:col>
      <xdr:colOff>28260</xdr:colOff>
      <xdr:row>956</xdr:row>
      <xdr:rowOff>0</xdr:rowOff>
    </xdr:from>
    <xdr:ext cx="835713" cy="1251857"/>
    <xdr:pic>
      <xdr:nvPicPr>
        <xdr:cNvPr id="195" name="Picture 194"/>
        <xdr:cNvPicPr>
          <a:picLocks noChangeAspect="1"/>
        </xdr:cNvPicPr>
      </xdr:nvPicPr>
      <xdr:blipFill>
        <a:blip xmlns:r="http://schemas.openxmlformats.org/officeDocument/2006/relationships" r:embed="rId194" cstate="print">
          <a:extLst>
            <a:ext uri="{28A0092B-C50C-407E-A947-70E740481C1C}">
              <a14:useLocalDpi xmlns:a14="http://schemas.microsoft.com/office/drawing/2010/main" val="0"/>
            </a:ext>
          </a:extLst>
        </a:blip>
        <a:stretch>
          <a:fillRect/>
        </a:stretch>
      </xdr:blipFill>
      <xdr:spPr>
        <a:xfrm>
          <a:off x="780735" y="170638490"/>
          <a:ext cx="835713" cy="1251857"/>
        </a:xfrm>
        <a:prstGeom prst="rect">
          <a:avLst/>
        </a:prstGeom>
      </xdr:spPr>
    </xdr:pic>
    <xdr:clientData/>
  </xdr:oneCellAnchor>
  <xdr:oneCellAnchor>
    <xdr:from>
      <xdr:col>1</xdr:col>
      <xdr:colOff>43542</xdr:colOff>
      <xdr:row>981</xdr:row>
      <xdr:rowOff>95250</xdr:rowOff>
    </xdr:from>
    <xdr:ext cx="806579" cy="1208314"/>
    <xdr:pic>
      <xdr:nvPicPr>
        <xdr:cNvPr id="196" name="Picture 195"/>
        <xdr:cNvPicPr>
          <a:picLocks noChangeAspect="1"/>
        </xdr:cNvPicPr>
      </xdr:nvPicPr>
      <xdr:blipFill>
        <a:blip xmlns:r="http://schemas.openxmlformats.org/officeDocument/2006/relationships" r:embed="rId195" cstate="print">
          <a:extLst>
            <a:ext uri="{28A0092B-C50C-407E-A947-70E740481C1C}">
              <a14:useLocalDpi xmlns:a14="http://schemas.microsoft.com/office/drawing/2010/main" val="0"/>
            </a:ext>
          </a:extLst>
        </a:blip>
        <a:stretch>
          <a:fillRect/>
        </a:stretch>
      </xdr:blipFill>
      <xdr:spPr>
        <a:xfrm>
          <a:off x="796017" y="166916100"/>
          <a:ext cx="806579" cy="1208314"/>
        </a:xfrm>
        <a:prstGeom prst="rect">
          <a:avLst/>
        </a:prstGeom>
      </xdr:spPr>
    </xdr:pic>
    <xdr:clientData/>
  </xdr:oneCellAnchor>
  <xdr:twoCellAnchor editAs="oneCell">
    <xdr:from>
      <xdr:col>1</xdr:col>
      <xdr:colOff>74023</xdr:colOff>
      <xdr:row>1003</xdr:row>
      <xdr:rowOff>132533</xdr:rowOff>
    </xdr:from>
    <xdr:to>
      <xdr:col>1</xdr:col>
      <xdr:colOff>824594</xdr:colOff>
      <xdr:row>1010</xdr:row>
      <xdr:rowOff>9524</xdr:rowOff>
    </xdr:to>
    <xdr:pic>
      <xdr:nvPicPr>
        <xdr:cNvPr id="197" name="Picture 196"/>
        <xdr:cNvPicPr>
          <a:picLocks noChangeAspect="1"/>
        </xdr:cNvPicPr>
      </xdr:nvPicPr>
      <xdr:blipFill>
        <a:blip xmlns:r="http://schemas.openxmlformats.org/officeDocument/2006/relationships" r:embed="rId196" cstate="print">
          <a:extLst>
            <a:ext uri="{28A0092B-C50C-407E-A947-70E740481C1C}">
              <a14:useLocalDpi xmlns:a14="http://schemas.microsoft.com/office/drawing/2010/main" val="0"/>
            </a:ext>
          </a:extLst>
        </a:blip>
        <a:stretch>
          <a:fillRect/>
        </a:stretch>
      </xdr:blipFill>
      <xdr:spPr>
        <a:xfrm>
          <a:off x="826498" y="171411083"/>
          <a:ext cx="750571" cy="1077141"/>
        </a:xfrm>
        <a:prstGeom prst="rect">
          <a:avLst/>
        </a:prstGeom>
      </xdr:spPr>
    </xdr:pic>
    <xdr:clientData/>
  </xdr:twoCellAnchor>
  <xdr:twoCellAnchor editAs="oneCell">
    <xdr:from>
      <xdr:col>1</xdr:col>
      <xdr:colOff>102055</xdr:colOff>
      <xdr:row>1011</xdr:row>
      <xdr:rowOff>138793</xdr:rowOff>
    </xdr:from>
    <xdr:to>
      <xdr:col>1</xdr:col>
      <xdr:colOff>850568</xdr:colOff>
      <xdr:row>1017</xdr:row>
      <xdr:rowOff>141431</xdr:rowOff>
    </xdr:to>
    <xdr:pic>
      <xdr:nvPicPr>
        <xdr:cNvPr id="198" name="Picture 197"/>
        <xdr:cNvPicPr>
          <a:picLocks noChangeAspect="1"/>
        </xdr:cNvPicPr>
      </xdr:nvPicPr>
      <xdr:blipFill>
        <a:blip xmlns:r="http://schemas.openxmlformats.org/officeDocument/2006/relationships" r:embed="rId197" cstate="print">
          <a:extLst>
            <a:ext uri="{28A0092B-C50C-407E-A947-70E740481C1C}">
              <a14:useLocalDpi xmlns:a14="http://schemas.microsoft.com/office/drawing/2010/main" val="0"/>
            </a:ext>
          </a:extLst>
        </a:blip>
        <a:stretch>
          <a:fillRect/>
        </a:stretch>
      </xdr:blipFill>
      <xdr:spPr>
        <a:xfrm>
          <a:off x="854530" y="174674893"/>
          <a:ext cx="748513" cy="1031338"/>
        </a:xfrm>
        <a:prstGeom prst="rect">
          <a:avLst/>
        </a:prstGeom>
      </xdr:spPr>
    </xdr:pic>
    <xdr:clientData/>
  </xdr:twoCellAnchor>
  <xdr:twoCellAnchor editAs="oneCell">
    <xdr:from>
      <xdr:col>1</xdr:col>
      <xdr:colOff>85725</xdr:colOff>
      <xdr:row>1027</xdr:row>
      <xdr:rowOff>96611</xdr:rowOff>
    </xdr:from>
    <xdr:to>
      <xdr:col>1</xdr:col>
      <xdr:colOff>838200</xdr:colOff>
      <xdr:row>1033</xdr:row>
      <xdr:rowOff>115187</xdr:rowOff>
    </xdr:to>
    <xdr:pic>
      <xdr:nvPicPr>
        <xdr:cNvPr id="199" name="Picture 198"/>
        <xdr:cNvPicPr>
          <a:picLocks noChangeAspect="1"/>
        </xdr:cNvPicPr>
      </xdr:nvPicPr>
      <xdr:blipFill>
        <a:blip xmlns:r="http://schemas.openxmlformats.org/officeDocument/2006/relationships" r:embed="rId198" cstate="print">
          <a:extLst>
            <a:ext uri="{28A0092B-C50C-407E-A947-70E740481C1C}">
              <a14:useLocalDpi xmlns:a14="http://schemas.microsoft.com/office/drawing/2010/main" val="0"/>
            </a:ext>
          </a:extLst>
        </a:blip>
        <a:stretch>
          <a:fillRect/>
        </a:stretch>
      </xdr:blipFill>
      <xdr:spPr>
        <a:xfrm>
          <a:off x="838200" y="178404611"/>
          <a:ext cx="752475" cy="1047276"/>
        </a:xfrm>
        <a:prstGeom prst="rect">
          <a:avLst/>
        </a:prstGeom>
      </xdr:spPr>
    </xdr:pic>
    <xdr:clientData/>
  </xdr:twoCellAnchor>
  <xdr:twoCellAnchor editAs="oneCell">
    <xdr:from>
      <xdr:col>1</xdr:col>
      <xdr:colOff>91169</xdr:colOff>
      <xdr:row>1034</xdr:row>
      <xdr:rowOff>148318</xdr:rowOff>
    </xdr:from>
    <xdr:to>
      <xdr:col>1</xdr:col>
      <xdr:colOff>858314</xdr:colOff>
      <xdr:row>1040</xdr:row>
      <xdr:rowOff>171355</xdr:rowOff>
    </xdr:to>
    <xdr:pic>
      <xdr:nvPicPr>
        <xdr:cNvPr id="200" name="Picture 199"/>
        <xdr:cNvPicPr>
          <a:picLocks noChangeAspect="1"/>
        </xdr:cNvPicPr>
      </xdr:nvPicPr>
      <xdr:blipFill>
        <a:blip xmlns:r="http://schemas.openxmlformats.org/officeDocument/2006/relationships" r:embed="rId199" cstate="print">
          <a:extLst>
            <a:ext uri="{28A0092B-C50C-407E-A947-70E740481C1C}">
              <a14:useLocalDpi xmlns:a14="http://schemas.microsoft.com/office/drawing/2010/main" val="0"/>
            </a:ext>
          </a:extLst>
        </a:blip>
        <a:stretch>
          <a:fillRect/>
        </a:stretch>
      </xdr:blipFill>
      <xdr:spPr>
        <a:xfrm>
          <a:off x="843644" y="180342268"/>
          <a:ext cx="767145" cy="1051737"/>
        </a:xfrm>
        <a:prstGeom prst="rect">
          <a:avLst/>
        </a:prstGeom>
      </xdr:spPr>
    </xdr:pic>
    <xdr:clientData/>
  </xdr:twoCellAnchor>
  <xdr:twoCellAnchor editAs="oneCell">
    <xdr:from>
      <xdr:col>1</xdr:col>
      <xdr:colOff>28576</xdr:colOff>
      <xdr:row>1020</xdr:row>
      <xdr:rowOff>66675</xdr:rowOff>
    </xdr:from>
    <xdr:to>
      <xdr:col>1</xdr:col>
      <xdr:colOff>800100</xdr:colOff>
      <xdr:row>1025</xdr:row>
      <xdr:rowOff>167584</xdr:rowOff>
    </xdr:to>
    <xdr:pic>
      <xdr:nvPicPr>
        <xdr:cNvPr id="201" name="Picture 200"/>
        <xdr:cNvPicPr>
          <a:picLocks noChangeAspect="1"/>
        </xdr:cNvPicPr>
      </xdr:nvPicPr>
      <xdr:blipFill>
        <a:blip xmlns:r="http://schemas.openxmlformats.org/officeDocument/2006/relationships" r:embed="rId200" cstate="print">
          <a:extLst>
            <a:ext uri="{28A0092B-C50C-407E-A947-70E740481C1C}">
              <a14:useLocalDpi xmlns:a14="http://schemas.microsoft.com/office/drawing/2010/main" val="0"/>
            </a:ext>
          </a:extLst>
        </a:blip>
        <a:stretch>
          <a:fillRect/>
        </a:stretch>
      </xdr:blipFill>
      <xdr:spPr>
        <a:xfrm>
          <a:off x="781051" y="176660175"/>
          <a:ext cx="771524" cy="958159"/>
        </a:xfrm>
        <a:prstGeom prst="rect">
          <a:avLst/>
        </a:prstGeom>
      </xdr:spPr>
    </xdr:pic>
    <xdr:clientData/>
  </xdr:twoCellAnchor>
  <xdr:oneCellAnchor>
    <xdr:from>
      <xdr:col>1</xdr:col>
      <xdr:colOff>87206</xdr:colOff>
      <xdr:row>1792</xdr:row>
      <xdr:rowOff>119382</xdr:rowOff>
    </xdr:from>
    <xdr:ext cx="937261" cy="1404066"/>
    <xdr:pic>
      <xdr:nvPicPr>
        <xdr:cNvPr id="202" name="Picture 201"/>
        <xdr:cNvPicPr>
          <a:picLocks noChangeAspect="1"/>
        </xdr:cNvPicPr>
      </xdr:nvPicPr>
      <xdr:blipFill>
        <a:blip xmlns:r="http://schemas.openxmlformats.org/officeDocument/2006/relationships" r:embed="rId201" cstate="print">
          <a:extLst>
            <a:ext uri="{28A0092B-C50C-407E-A947-70E740481C1C}">
              <a14:useLocalDpi xmlns:a14="http://schemas.microsoft.com/office/drawing/2010/main" val="0"/>
            </a:ext>
          </a:extLst>
        </a:blip>
        <a:stretch>
          <a:fillRect/>
        </a:stretch>
      </xdr:blipFill>
      <xdr:spPr>
        <a:xfrm>
          <a:off x="8156786" y="38440362"/>
          <a:ext cx="937261" cy="1404066"/>
        </a:xfrm>
        <a:prstGeom prst="rect">
          <a:avLst/>
        </a:prstGeom>
      </xdr:spPr>
    </xdr:pic>
    <xdr:clientData/>
  </xdr:oneCellAnchor>
  <xdr:oneCellAnchor>
    <xdr:from>
      <xdr:col>1</xdr:col>
      <xdr:colOff>84668</xdr:colOff>
      <xdr:row>1480</xdr:row>
      <xdr:rowOff>64561</xdr:rowOff>
    </xdr:from>
    <xdr:ext cx="761999" cy="1119834"/>
    <xdr:pic>
      <xdr:nvPicPr>
        <xdr:cNvPr id="203" name="Picture 202"/>
        <xdr:cNvPicPr>
          <a:picLocks noChangeAspect="1"/>
        </xdr:cNvPicPr>
      </xdr:nvPicPr>
      <xdr:blipFill>
        <a:blip xmlns:r="http://schemas.openxmlformats.org/officeDocument/2006/relationships" r:embed="rId202" cstate="print">
          <a:extLst>
            <a:ext uri="{28A0092B-C50C-407E-A947-70E740481C1C}">
              <a14:useLocalDpi xmlns:a14="http://schemas.microsoft.com/office/drawing/2010/main" val="0"/>
            </a:ext>
          </a:extLst>
        </a:blip>
        <a:stretch>
          <a:fillRect/>
        </a:stretch>
      </xdr:blipFill>
      <xdr:spPr>
        <a:xfrm>
          <a:off x="837143" y="272498611"/>
          <a:ext cx="761999" cy="1119834"/>
        </a:xfrm>
        <a:prstGeom prst="rect">
          <a:avLst/>
        </a:prstGeom>
      </xdr:spPr>
    </xdr:pic>
    <xdr:clientData/>
  </xdr:oneCellAnchor>
  <xdr:twoCellAnchor editAs="oneCell">
    <xdr:from>
      <xdr:col>1</xdr:col>
      <xdr:colOff>80433</xdr:colOff>
      <xdr:row>1136</xdr:row>
      <xdr:rowOff>75221</xdr:rowOff>
    </xdr:from>
    <xdr:to>
      <xdr:col>1</xdr:col>
      <xdr:colOff>857250</xdr:colOff>
      <xdr:row>1139</xdr:row>
      <xdr:rowOff>64641</xdr:rowOff>
    </xdr:to>
    <xdr:pic>
      <xdr:nvPicPr>
        <xdr:cNvPr id="204" name="Picture 203"/>
        <xdr:cNvPicPr>
          <a:picLocks noChangeAspect="1"/>
        </xdr:cNvPicPr>
      </xdr:nvPicPr>
      <xdr:blipFill>
        <a:blip xmlns:r="http://schemas.openxmlformats.org/officeDocument/2006/relationships" r:embed="rId203" cstate="print">
          <a:extLst>
            <a:ext uri="{28A0092B-C50C-407E-A947-70E740481C1C}">
              <a14:useLocalDpi xmlns:a14="http://schemas.microsoft.com/office/drawing/2010/main" val="0"/>
            </a:ext>
          </a:extLst>
        </a:blip>
        <a:stretch>
          <a:fillRect/>
        </a:stretch>
      </xdr:blipFill>
      <xdr:spPr>
        <a:xfrm>
          <a:off x="832908" y="204443621"/>
          <a:ext cx="776817" cy="503770"/>
        </a:xfrm>
        <a:prstGeom prst="rect">
          <a:avLst/>
        </a:prstGeom>
      </xdr:spPr>
    </xdr:pic>
    <xdr:clientData/>
  </xdr:twoCellAnchor>
  <xdr:twoCellAnchor editAs="oneCell">
    <xdr:from>
      <xdr:col>1</xdr:col>
      <xdr:colOff>95249</xdr:colOff>
      <xdr:row>2138</xdr:row>
      <xdr:rowOff>0</xdr:rowOff>
    </xdr:from>
    <xdr:to>
      <xdr:col>1</xdr:col>
      <xdr:colOff>866774</xdr:colOff>
      <xdr:row>2144</xdr:row>
      <xdr:rowOff>26196</xdr:rowOff>
    </xdr:to>
    <xdr:pic>
      <xdr:nvPicPr>
        <xdr:cNvPr id="205" name="Picture 204"/>
        <xdr:cNvPicPr>
          <a:picLocks noChangeAspect="1"/>
        </xdr:cNvPicPr>
      </xdr:nvPicPr>
      <xdr:blipFill>
        <a:blip xmlns:r="http://schemas.openxmlformats.org/officeDocument/2006/relationships" r:embed="rId204" cstate="print">
          <a:extLst>
            <a:ext uri="{28A0092B-C50C-407E-A947-70E740481C1C}">
              <a14:useLocalDpi xmlns:a14="http://schemas.microsoft.com/office/drawing/2010/main" val="0"/>
            </a:ext>
          </a:extLst>
        </a:blip>
        <a:stretch>
          <a:fillRect/>
        </a:stretch>
      </xdr:blipFill>
      <xdr:spPr>
        <a:xfrm>
          <a:off x="847724" y="403936200"/>
          <a:ext cx="771525" cy="1054896"/>
        </a:xfrm>
        <a:prstGeom prst="rect">
          <a:avLst/>
        </a:prstGeom>
      </xdr:spPr>
    </xdr:pic>
    <xdr:clientData/>
  </xdr:twoCellAnchor>
  <xdr:twoCellAnchor editAs="oneCell">
    <xdr:from>
      <xdr:col>1</xdr:col>
      <xdr:colOff>61546</xdr:colOff>
      <xdr:row>1086</xdr:row>
      <xdr:rowOff>133350</xdr:rowOff>
    </xdr:from>
    <xdr:to>
      <xdr:col>1</xdr:col>
      <xdr:colOff>838200</xdr:colOff>
      <xdr:row>1093</xdr:row>
      <xdr:rowOff>18162</xdr:rowOff>
    </xdr:to>
    <xdr:pic>
      <xdr:nvPicPr>
        <xdr:cNvPr id="206" name="Picture 205"/>
        <xdr:cNvPicPr>
          <a:picLocks noChangeAspect="1"/>
        </xdr:cNvPicPr>
      </xdr:nvPicPr>
      <xdr:blipFill>
        <a:blip xmlns:r="http://schemas.openxmlformats.org/officeDocument/2006/relationships" r:embed="rId205" cstate="print">
          <a:extLst>
            <a:ext uri="{28A0092B-C50C-407E-A947-70E740481C1C}">
              <a14:useLocalDpi xmlns:a14="http://schemas.microsoft.com/office/drawing/2010/main" val="0"/>
            </a:ext>
          </a:extLst>
        </a:blip>
        <a:stretch>
          <a:fillRect/>
        </a:stretch>
      </xdr:blipFill>
      <xdr:spPr>
        <a:xfrm>
          <a:off x="814021" y="193528950"/>
          <a:ext cx="776654" cy="1084962"/>
        </a:xfrm>
        <a:prstGeom prst="rect">
          <a:avLst/>
        </a:prstGeom>
      </xdr:spPr>
    </xdr:pic>
    <xdr:clientData/>
  </xdr:twoCellAnchor>
  <xdr:twoCellAnchor editAs="oneCell">
    <xdr:from>
      <xdr:col>1</xdr:col>
      <xdr:colOff>47626</xdr:colOff>
      <xdr:row>1330</xdr:row>
      <xdr:rowOff>36318</xdr:rowOff>
    </xdr:from>
    <xdr:to>
      <xdr:col>1</xdr:col>
      <xdr:colOff>828676</xdr:colOff>
      <xdr:row>1333</xdr:row>
      <xdr:rowOff>14251</xdr:rowOff>
    </xdr:to>
    <xdr:pic>
      <xdr:nvPicPr>
        <xdr:cNvPr id="207" name="Picture 206"/>
        <xdr:cNvPicPr>
          <a:picLocks noChangeAspect="1"/>
        </xdr:cNvPicPr>
      </xdr:nvPicPr>
      <xdr:blipFill>
        <a:blip xmlns:r="http://schemas.openxmlformats.org/officeDocument/2006/relationships" r:embed="rId206" cstate="print">
          <a:extLst>
            <a:ext uri="{28A0092B-C50C-407E-A947-70E740481C1C}">
              <a14:useLocalDpi xmlns:a14="http://schemas.microsoft.com/office/drawing/2010/main" val="0"/>
            </a:ext>
          </a:extLst>
        </a:blip>
        <a:stretch>
          <a:fillRect/>
        </a:stretch>
      </xdr:blipFill>
      <xdr:spPr>
        <a:xfrm>
          <a:off x="800101" y="243495318"/>
          <a:ext cx="781050" cy="492283"/>
        </a:xfrm>
        <a:prstGeom prst="rect">
          <a:avLst/>
        </a:prstGeom>
      </xdr:spPr>
    </xdr:pic>
    <xdr:clientData/>
  </xdr:twoCellAnchor>
  <xdr:twoCellAnchor editAs="oneCell">
    <xdr:from>
      <xdr:col>1</xdr:col>
      <xdr:colOff>136524</xdr:colOff>
      <xdr:row>1783</xdr:row>
      <xdr:rowOff>78316</xdr:rowOff>
    </xdr:from>
    <xdr:to>
      <xdr:col>2</xdr:col>
      <xdr:colOff>213843</xdr:colOff>
      <xdr:row>1791</xdr:row>
      <xdr:rowOff>79586</xdr:rowOff>
    </xdr:to>
    <xdr:pic>
      <xdr:nvPicPr>
        <xdr:cNvPr id="208" name="Picture 207"/>
        <xdr:cNvPicPr>
          <a:picLocks noChangeAspect="1"/>
        </xdr:cNvPicPr>
      </xdr:nvPicPr>
      <xdr:blipFill>
        <a:blip xmlns:r="http://schemas.openxmlformats.org/officeDocument/2006/relationships" r:embed="rId207" cstate="print">
          <a:extLst>
            <a:ext uri="{28A0092B-C50C-407E-A947-70E740481C1C}">
              <a14:useLocalDpi xmlns:a14="http://schemas.microsoft.com/office/drawing/2010/main" val="0"/>
            </a:ext>
          </a:extLst>
        </a:blip>
        <a:stretch>
          <a:fillRect/>
        </a:stretch>
      </xdr:blipFill>
      <xdr:spPr>
        <a:xfrm>
          <a:off x="3931284" y="38399296"/>
          <a:ext cx="1022199" cy="1479550"/>
        </a:xfrm>
        <a:prstGeom prst="rect">
          <a:avLst/>
        </a:prstGeom>
      </xdr:spPr>
    </xdr:pic>
    <xdr:clientData/>
  </xdr:twoCellAnchor>
  <xdr:twoCellAnchor editAs="oneCell">
    <xdr:from>
      <xdr:col>1</xdr:col>
      <xdr:colOff>110065</xdr:colOff>
      <xdr:row>1900</xdr:row>
      <xdr:rowOff>66675</xdr:rowOff>
    </xdr:from>
    <xdr:to>
      <xdr:col>2</xdr:col>
      <xdr:colOff>242992</xdr:colOff>
      <xdr:row>1908</xdr:row>
      <xdr:rowOff>147146</xdr:rowOff>
    </xdr:to>
    <xdr:pic>
      <xdr:nvPicPr>
        <xdr:cNvPr id="209" name="Picture 208"/>
        <xdr:cNvPicPr>
          <a:picLocks noChangeAspect="1"/>
        </xdr:cNvPicPr>
      </xdr:nvPicPr>
      <xdr:blipFill>
        <a:blip xmlns:r="http://schemas.openxmlformats.org/officeDocument/2006/relationships" r:embed="rId208" cstate="print">
          <a:extLst>
            <a:ext uri="{28A0092B-C50C-407E-A947-70E740481C1C}">
              <a14:useLocalDpi xmlns:a14="http://schemas.microsoft.com/office/drawing/2010/main" val="0"/>
            </a:ext>
          </a:extLst>
        </a:blip>
        <a:stretch>
          <a:fillRect/>
        </a:stretch>
      </xdr:blipFill>
      <xdr:spPr>
        <a:xfrm>
          <a:off x="19259125" y="41816655"/>
          <a:ext cx="1077807" cy="1570181"/>
        </a:xfrm>
        <a:prstGeom prst="rect">
          <a:avLst/>
        </a:prstGeom>
      </xdr:spPr>
    </xdr:pic>
    <xdr:clientData/>
  </xdr:twoCellAnchor>
  <xdr:twoCellAnchor editAs="oneCell">
    <xdr:from>
      <xdr:col>1</xdr:col>
      <xdr:colOff>101602</xdr:colOff>
      <xdr:row>1774</xdr:row>
      <xdr:rowOff>181972</xdr:rowOff>
    </xdr:from>
    <xdr:to>
      <xdr:col>2</xdr:col>
      <xdr:colOff>167640</xdr:colOff>
      <xdr:row>1782</xdr:row>
      <xdr:rowOff>140347</xdr:rowOff>
    </xdr:to>
    <xdr:pic>
      <xdr:nvPicPr>
        <xdr:cNvPr id="210" name="Picture 209"/>
        <xdr:cNvPicPr>
          <a:picLocks noChangeAspect="1"/>
        </xdr:cNvPicPr>
      </xdr:nvPicPr>
      <xdr:blipFill>
        <a:blip xmlns:r="http://schemas.openxmlformats.org/officeDocument/2006/relationships" r:embed="rId209" cstate="print">
          <a:extLst>
            <a:ext uri="{28A0092B-C50C-407E-A947-70E740481C1C}">
              <a14:useLocalDpi xmlns:a14="http://schemas.microsoft.com/office/drawing/2010/main" val="0"/>
            </a:ext>
          </a:extLst>
        </a:blip>
        <a:stretch>
          <a:fillRect/>
        </a:stretch>
      </xdr:blipFill>
      <xdr:spPr>
        <a:xfrm>
          <a:off x="8171182" y="40217452"/>
          <a:ext cx="1010918" cy="1446180"/>
        </a:xfrm>
        <a:prstGeom prst="rect">
          <a:avLst/>
        </a:prstGeom>
      </xdr:spPr>
    </xdr:pic>
    <xdr:clientData/>
  </xdr:twoCellAnchor>
  <xdr:twoCellAnchor editAs="oneCell">
    <xdr:from>
      <xdr:col>1</xdr:col>
      <xdr:colOff>114905</xdr:colOff>
      <xdr:row>1712</xdr:row>
      <xdr:rowOff>100389</xdr:rowOff>
    </xdr:from>
    <xdr:to>
      <xdr:col>1</xdr:col>
      <xdr:colOff>878938</xdr:colOff>
      <xdr:row>1718</xdr:row>
      <xdr:rowOff>123825</xdr:rowOff>
    </xdr:to>
    <xdr:pic>
      <xdr:nvPicPr>
        <xdr:cNvPr id="211" name="Picture 210"/>
        <xdr:cNvPicPr>
          <a:picLocks noChangeAspect="1"/>
        </xdr:cNvPicPr>
      </xdr:nvPicPr>
      <xdr:blipFill>
        <a:blip xmlns:r="http://schemas.openxmlformats.org/officeDocument/2006/relationships" r:embed="rId210" cstate="print">
          <a:extLst>
            <a:ext uri="{28A0092B-C50C-407E-A947-70E740481C1C}">
              <a14:useLocalDpi xmlns:a14="http://schemas.microsoft.com/office/drawing/2010/main" val="0"/>
            </a:ext>
          </a:extLst>
        </a:blip>
        <a:stretch>
          <a:fillRect/>
        </a:stretch>
      </xdr:blipFill>
      <xdr:spPr>
        <a:xfrm>
          <a:off x="867380" y="325341039"/>
          <a:ext cx="764033" cy="1052136"/>
        </a:xfrm>
        <a:prstGeom prst="rect">
          <a:avLst/>
        </a:prstGeom>
      </xdr:spPr>
    </xdr:pic>
    <xdr:clientData/>
  </xdr:twoCellAnchor>
  <xdr:twoCellAnchor editAs="oneCell">
    <xdr:from>
      <xdr:col>1</xdr:col>
      <xdr:colOff>97973</xdr:colOff>
      <xdr:row>2217</xdr:row>
      <xdr:rowOff>142876</xdr:rowOff>
    </xdr:from>
    <xdr:to>
      <xdr:col>1</xdr:col>
      <xdr:colOff>895350</xdr:colOff>
      <xdr:row>2224</xdr:row>
      <xdr:rowOff>63492</xdr:rowOff>
    </xdr:to>
    <xdr:pic>
      <xdr:nvPicPr>
        <xdr:cNvPr id="212" name="Picture 211"/>
        <xdr:cNvPicPr>
          <a:picLocks noChangeAspect="1"/>
        </xdr:cNvPicPr>
      </xdr:nvPicPr>
      <xdr:blipFill>
        <a:blip xmlns:r="http://schemas.openxmlformats.org/officeDocument/2006/relationships" r:embed="rId211" cstate="print">
          <a:extLst>
            <a:ext uri="{28A0092B-C50C-407E-A947-70E740481C1C}">
              <a14:useLocalDpi xmlns:a14="http://schemas.microsoft.com/office/drawing/2010/main" val="0"/>
            </a:ext>
          </a:extLst>
        </a:blip>
        <a:stretch>
          <a:fillRect/>
        </a:stretch>
      </xdr:blipFill>
      <xdr:spPr>
        <a:xfrm>
          <a:off x="850448" y="419509576"/>
          <a:ext cx="797377" cy="1120766"/>
        </a:xfrm>
        <a:prstGeom prst="rect">
          <a:avLst/>
        </a:prstGeom>
      </xdr:spPr>
    </xdr:pic>
    <xdr:clientData/>
  </xdr:twoCellAnchor>
  <xdr:twoCellAnchor editAs="oneCell">
    <xdr:from>
      <xdr:col>1</xdr:col>
      <xdr:colOff>38102</xdr:colOff>
      <xdr:row>2209</xdr:row>
      <xdr:rowOff>104775</xdr:rowOff>
    </xdr:from>
    <xdr:to>
      <xdr:col>1</xdr:col>
      <xdr:colOff>873617</xdr:colOff>
      <xdr:row>2216</xdr:row>
      <xdr:rowOff>60502</xdr:rowOff>
    </xdr:to>
    <xdr:pic>
      <xdr:nvPicPr>
        <xdr:cNvPr id="213" name="Picture 212"/>
        <xdr:cNvPicPr>
          <a:picLocks noChangeAspect="1"/>
        </xdr:cNvPicPr>
      </xdr:nvPicPr>
      <xdr:blipFill>
        <a:blip xmlns:r="http://schemas.openxmlformats.org/officeDocument/2006/relationships" r:embed="rId212" cstate="print">
          <a:extLst>
            <a:ext uri="{28A0092B-C50C-407E-A947-70E740481C1C}">
              <a14:useLocalDpi xmlns:a14="http://schemas.microsoft.com/office/drawing/2010/main" val="0"/>
            </a:ext>
          </a:extLst>
        </a:blip>
        <a:stretch>
          <a:fillRect/>
        </a:stretch>
      </xdr:blipFill>
      <xdr:spPr>
        <a:xfrm>
          <a:off x="790577" y="418099875"/>
          <a:ext cx="835515" cy="1155877"/>
        </a:xfrm>
        <a:prstGeom prst="rect">
          <a:avLst/>
        </a:prstGeom>
      </xdr:spPr>
    </xdr:pic>
    <xdr:clientData/>
  </xdr:twoCellAnchor>
  <xdr:twoCellAnchor editAs="oneCell">
    <xdr:from>
      <xdr:col>1</xdr:col>
      <xdr:colOff>44906</xdr:colOff>
      <xdr:row>2177</xdr:row>
      <xdr:rowOff>5445</xdr:rowOff>
    </xdr:from>
    <xdr:to>
      <xdr:col>1</xdr:col>
      <xdr:colOff>819074</xdr:colOff>
      <xdr:row>2183</xdr:row>
      <xdr:rowOff>66675</xdr:rowOff>
    </xdr:to>
    <xdr:pic>
      <xdr:nvPicPr>
        <xdr:cNvPr id="214" name="Picture 213"/>
        <xdr:cNvPicPr>
          <a:picLocks noChangeAspect="1"/>
        </xdr:cNvPicPr>
      </xdr:nvPicPr>
      <xdr:blipFill>
        <a:blip xmlns:r="http://schemas.openxmlformats.org/officeDocument/2006/relationships" r:embed="rId213" cstate="print">
          <a:extLst>
            <a:ext uri="{28A0092B-C50C-407E-A947-70E740481C1C}">
              <a14:useLocalDpi xmlns:a14="http://schemas.microsoft.com/office/drawing/2010/main" val="0"/>
            </a:ext>
          </a:extLst>
        </a:blip>
        <a:stretch>
          <a:fillRect/>
        </a:stretch>
      </xdr:blipFill>
      <xdr:spPr>
        <a:xfrm>
          <a:off x="797381" y="411485445"/>
          <a:ext cx="774168" cy="1089930"/>
        </a:xfrm>
        <a:prstGeom prst="rect">
          <a:avLst/>
        </a:prstGeom>
      </xdr:spPr>
    </xdr:pic>
    <xdr:clientData/>
  </xdr:twoCellAnchor>
  <xdr:twoCellAnchor editAs="oneCell">
    <xdr:from>
      <xdr:col>1</xdr:col>
      <xdr:colOff>205220</xdr:colOff>
      <xdr:row>1883</xdr:row>
      <xdr:rowOff>25401</xdr:rowOff>
    </xdr:from>
    <xdr:to>
      <xdr:col>1</xdr:col>
      <xdr:colOff>802428</xdr:colOff>
      <xdr:row>1887</xdr:row>
      <xdr:rowOff>153460</xdr:rowOff>
    </xdr:to>
    <xdr:pic>
      <xdr:nvPicPr>
        <xdr:cNvPr id="215" name="Picture 214"/>
        <xdr:cNvPicPr>
          <a:picLocks noChangeAspect="1"/>
        </xdr:cNvPicPr>
      </xdr:nvPicPr>
      <xdr:blipFill>
        <a:blip xmlns:r="http://schemas.openxmlformats.org/officeDocument/2006/relationships" r:embed="rId214" cstate="print">
          <a:extLst>
            <a:ext uri="{28A0092B-C50C-407E-A947-70E740481C1C}">
              <a14:useLocalDpi xmlns:a14="http://schemas.microsoft.com/office/drawing/2010/main" val="0"/>
            </a:ext>
          </a:extLst>
        </a:blip>
        <a:stretch>
          <a:fillRect/>
        </a:stretch>
      </xdr:blipFill>
      <xdr:spPr>
        <a:xfrm>
          <a:off x="12122900" y="41965881"/>
          <a:ext cx="597208" cy="880534"/>
        </a:xfrm>
        <a:prstGeom prst="rect">
          <a:avLst/>
        </a:prstGeom>
      </xdr:spPr>
    </xdr:pic>
    <xdr:clientData/>
  </xdr:twoCellAnchor>
  <xdr:twoCellAnchor editAs="oneCell">
    <xdr:from>
      <xdr:col>1</xdr:col>
      <xdr:colOff>296335</xdr:colOff>
      <xdr:row>1891</xdr:row>
      <xdr:rowOff>93134</xdr:rowOff>
    </xdr:from>
    <xdr:to>
      <xdr:col>2</xdr:col>
      <xdr:colOff>116040</xdr:colOff>
      <xdr:row>1894</xdr:row>
      <xdr:rowOff>34080</xdr:rowOff>
    </xdr:to>
    <xdr:pic>
      <xdr:nvPicPr>
        <xdr:cNvPr id="216" name="Picture 215"/>
        <xdr:cNvPicPr>
          <a:picLocks noChangeAspect="1"/>
        </xdr:cNvPicPr>
      </xdr:nvPicPr>
      <xdr:blipFill>
        <a:blip xmlns:r="http://schemas.openxmlformats.org/officeDocument/2006/relationships" r:embed="rId215" cstate="print">
          <a:extLst>
            <a:ext uri="{28A0092B-C50C-407E-A947-70E740481C1C}">
              <a14:useLocalDpi xmlns:a14="http://schemas.microsoft.com/office/drawing/2010/main" val="0"/>
            </a:ext>
          </a:extLst>
        </a:blip>
        <a:stretch>
          <a:fillRect/>
        </a:stretch>
      </xdr:blipFill>
      <xdr:spPr>
        <a:xfrm>
          <a:off x="15795415" y="41843114"/>
          <a:ext cx="764585" cy="495301"/>
        </a:xfrm>
        <a:prstGeom prst="rect">
          <a:avLst/>
        </a:prstGeom>
      </xdr:spPr>
    </xdr:pic>
    <xdr:clientData/>
  </xdr:twoCellAnchor>
  <xdr:twoCellAnchor editAs="oneCell">
    <xdr:from>
      <xdr:col>1</xdr:col>
      <xdr:colOff>93133</xdr:colOff>
      <xdr:row>1909</xdr:row>
      <xdr:rowOff>110068</xdr:rowOff>
    </xdr:from>
    <xdr:to>
      <xdr:col>2</xdr:col>
      <xdr:colOff>189653</xdr:colOff>
      <xdr:row>1917</xdr:row>
      <xdr:rowOff>153904</xdr:rowOff>
    </xdr:to>
    <xdr:pic>
      <xdr:nvPicPr>
        <xdr:cNvPr id="217" name="Picture 216"/>
        <xdr:cNvPicPr>
          <a:picLocks noChangeAspect="1"/>
        </xdr:cNvPicPr>
      </xdr:nvPicPr>
      <xdr:blipFill>
        <a:blip xmlns:r="http://schemas.openxmlformats.org/officeDocument/2006/relationships" r:embed="rId216" cstate="print">
          <a:extLst>
            <a:ext uri="{28A0092B-C50C-407E-A947-70E740481C1C}">
              <a14:useLocalDpi xmlns:a14="http://schemas.microsoft.com/office/drawing/2010/main" val="0"/>
            </a:ext>
          </a:extLst>
        </a:blip>
        <a:stretch>
          <a:fillRect/>
        </a:stretch>
      </xdr:blipFill>
      <xdr:spPr>
        <a:xfrm>
          <a:off x="93133" y="43574548"/>
          <a:ext cx="1041400" cy="1533546"/>
        </a:xfrm>
        <a:prstGeom prst="rect">
          <a:avLst/>
        </a:prstGeom>
      </xdr:spPr>
    </xdr:pic>
    <xdr:clientData/>
  </xdr:twoCellAnchor>
  <xdr:twoCellAnchor editAs="oneCell">
    <xdr:from>
      <xdr:col>1</xdr:col>
      <xdr:colOff>70908</xdr:colOff>
      <xdr:row>1954</xdr:row>
      <xdr:rowOff>45509</xdr:rowOff>
    </xdr:from>
    <xdr:to>
      <xdr:col>2</xdr:col>
      <xdr:colOff>106679</xdr:colOff>
      <xdr:row>1961</xdr:row>
      <xdr:rowOff>134108</xdr:rowOff>
    </xdr:to>
    <xdr:pic>
      <xdr:nvPicPr>
        <xdr:cNvPr id="218" name="Picture 217"/>
        <xdr:cNvPicPr>
          <a:picLocks noChangeAspect="1"/>
        </xdr:cNvPicPr>
      </xdr:nvPicPr>
      <xdr:blipFill>
        <a:blip xmlns:r="http://schemas.openxmlformats.org/officeDocument/2006/relationships" r:embed="rId217" cstate="print">
          <a:extLst>
            <a:ext uri="{28A0092B-C50C-407E-A947-70E740481C1C}">
              <a14:useLocalDpi xmlns:a14="http://schemas.microsoft.com/office/drawing/2010/main" val="0"/>
            </a:ext>
          </a:extLst>
        </a:blip>
        <a:stretch>
          <a:fillRect/>
        </a:stretch>
      </xdr:blipFill>
      <xdr:spPr>
        <a:xfrm>
          <a:off x="3865668" y="45224489"/>
          <a:ext cx="980651" cy="1395429"/>
        </a:xfrm>
        <a:prstGeom prst="rect">
          <a:avLst/>
        </a:prstGeom>
      </xdr:spPr>
    </xdr:pic>
    <xdr:clientData/>
  </xdr:twoCellAnchor>
  <xdr:oneCellAnchor>
    <xdr:from>
      <xdr:col>1</xdr:col>
      <xdr:colOff>74605</xdr:colOff>
      <xdr:row>1963</xdr:row>
      <xdr:rowOff>50799</xdr:rowOff>
    </xdr:from>
    <xdr:ext cx="924461" cy="1380863"/>
    <xdr:pic>
      <xdr:nvPicPr>
        <xdr:cNvPr id="219" name="Picture 218"/>
        <xdr:cNvPicPr>
          <a:picLocks noChangeAspect="1"/>
        </xdr:cNvPicPr>
      </xdr:nvPicPr>
      <xdr:blipFill>
        <a:blip xmlns:r="http://schemas.openxmlformats.org/officeDocument/2006/relationships" r:embed="rId218" cstate="print">
          <a:extLst>
            <a:ext uri="{28A0092B-C50C-407E-A947-70E740481C1C}">
              <a14:useLocalDpi xmlns:a14="http://schemas.microsoft.com/office/drawing/2010/main" val="0"/>
            </a:ext>
          </a:extLst>
        </a:blip>
        <a:stretch>
          <a:fillRect/>
        </a:stretch>
      </xdr:blipFill>
      <xdr:spPr>
        <a:xfrm flipH="1">
          <a:off x="3869365" y="46944279"/>
          <a:ext cx="924461" cy="1380863"/>
        </a:xfrm>
        <a:prstGeom prst="rect">
          <a:avLst/>
        </a:prstGeom>
      </xdr:spPr>
    </xdr:pic>
    <xdr:clientData/>
  </xdr:oneCellAnchor>
  <xdr:twoCellAnchor editAs="oneCell">
    <xdr:from>
      <xdr:col>1</xdr:col>
      <xdr:colOff>830580</xdr:colOff>
      <xdr:row>1855</xdr:row>
      <xdr:rowOff>160020</xdr:rowOff>
    </xdr:from>
    <xdr:to>
      <xdr:col>2</xdr:col>
      <xdr:colOff>882412</xdr:colOff>
      <xdr:row>1863</xdr:row>
      <xdr:rowOff>114722</xdr:rowOff>
    </xdr:to>
    <xdr:pic>
      <xdr:nvPicPr>
        <xdr:cNvPr id="220" name="Picture 219"/>
        <xdr:cNvPicPr>
          <a:picLocks noChangeAspect="1"/>
        </xdr:cNvPicPr>
      </xdr:nvPicPr>
      <xdr:blipFill>
        <a:blip xmlns:r="http://schemas.openxmlformats.org/officeDocument/2006/relationships" r:embed="rId219" cstate="print">
          <a:extLst>
            <a:ext uri="{28A0092B-C50C-407E-A947-70E740481C1C}">
              <a14:useLocalDpi xmlns:a14="http://schemas.microsoft.com/office/drawing/2010/main" val="0"/>
            </a:ext>
          </a:extLst>
        </a:blip>
        <a:stretch>
          <a:fillRect/>
        </a:stretch>
      </xdr:blipFill>
      <xdr:spPr>
        <a:xfrm>
          <a:off x="4015740" y="53248560"/>
          <a:ext cx="996712" cy="1444412"/>
        </a:xfrm>
        <a:prstGeom prst="rect">
          <a:avLst/>
        </a:prstGeom>
      </xdr:spPr>
    </xdr:pic>
    <xdr:clientData/>
  </xdr:twoCellAnchor>
  <xdr:twoCellAnchor editAs="oneCell">
    <xdr:from>
      <xdr:col>56</xdr:col>
      <xdr:colOff>209550</xdr:colOff>
      <xdr:row>215</xdr:row>
      <xdr:rowOff>171450</xdr:rowOff>
    </xdr:from>
    <xdr:to>
      <xdr:col>57</xdr:col>
      <xdr:colOff>497892</xdr:colOff>
      <xdr:row>223</xdr:row>
      <xdr:rowOff>114300</xdr:rowOff>
    </xdr:to>
    <xdr:pic>
      <xdr:nvPicPr>
        <xdr:cNvPr id="221" name="Picture 220"/>
        <xdr:cNvPicPr>
          <a:picLocks noChangeAspect="1"/>
        </xdr:cNvPicPr>
      </xdr:nvPicPr>
      <xdr:blipFill>
        <a:blip xmlns:r="http://schemas.openxmlformats.org/officeDocument/2006/relationships" r:embed="rId220" cstate="print">
          <a:extLst>
            <a:ext uri="{28A0092B-C50C-407E-A947-70E740481C1C}">
              <a14:useLocalDpi xmlns:a14="http://schemas.microsoft.com/office/drawing/2010/main" val="0"/>
            </a:ext>
          </a:extLst>
        </a:blip>
        <a:stretch>
          <a:fillRect/>
        </a:stretch>
      </xdr:blipFill>
      <xdr:spPr>
        <a:xfrm>
          <a:off x="41151810" y="58113930"/>
          <a:ext cx="905562" cy="1314450"/>
        </a:xfrm>
        <a:prstGeom prst="rect">
          <a:avLst/>
        </a:prstGeom>
      </xdr:spPr>
    </xdr:pic>
    <xdr:clientData/>
  </xdr:twoCellAnchor>
  <xdr:twoCellAnchor editAs="oneCell">
    <xdr:from>
      <xdr:col>1</xdr:col>
      <xdr:colOff>103716</xdr:colOff>
      <xdr:row>2038</xdr:row>
      <xdr:rowOff>5293</xdr:rowOff>
    </xdr:from>
    <xdr:to>
      <xdr:col>1</xdr:col>
      <xdr:colOff>843629</xdr:colOff>
      <xdr:row>2044</xdr:row>
      <xdr:rowOff>1</xdr:rowOff>
    </xdr:to>
    <xdr:pic>
      <xdr:nvPicPr>
        <xdr:cNvPr id="222" name="Picture 221"/>
        <xdr:cNvPicPr>
          <a:picLocks noChangeAspect="1"/>
        </xdr:cNvPicPr>
      </xdr:nvPicPr>
      <xdr:blipFill>
        <a:blip xmlns:r="http://schemas.openxmlformats.org/officeDocument/2006/relationships" r:embed="rId221" cstate="print">
          <a:extLst>
            <a:ext uri="{28A0092B-C50C-407E-A947-70E740481C1C}">
              <a14:useLocalDpi xmlns:a14="http://schemas.microsoft.com/office/drawing/2010/main" val="0"/>
            </a:ext>
          </a:extLst>
        </a:blip>
        <a:stretch>
          <a:fillRect/>
        </a:stretch>
      </xdr:blipFill>
      <xdr:spPr>
        <a:xfrm>
          <a:off x="856191" y="382681693"/>
          <a:ext cx="739913" cy="1023408"/>
        </a:xfrm>
        <a:prstGeom prst="rect">
          <a:avLst/>
        </a:prstGeom>
      </xdr:spPr>
    </xdr:pic>
    <xdr:clientData/>
  </xdr:twoCellAnchor>
  <xdr:twoCellAnchor editAs="oneCell">
    <xdr:from>
      <xdr:col>1</xdr:col>
      <xdr:colOff>95250</xdr:colOff>
      <xdr:row>2014</xdr:row>
      <xdr:rowOff>127000</xdr:rowOff>
    </xdr:from>
    <xdr:to>
      <xdr:col>1</xdr:col>
      <xdr:colOff>838200</xdr:colOff>
      <xdr:row>2020</xdr:row>
      <xdr:rowOff>117051</xdr:rowOff>
    </xdr:to>
    <xdr:pic>
      <xdr:nvPicPr>
        <xdr:cNvPr id="223" name="Picture 222"/>
        <xdr:cNvPicPr>
          <a:picLocks noChangeAspect="1"/>
        </xdr:cNvPicPr>
      </xdr:nvPicPr>
      <xdr:blipFill>
        <a:blip xmlns:r="http://schemas.openxmlformats.org/officeDocument/2006/relationships" r:embed="rId222" cstate="print">
          <a:extLst>
            <a:ext uri="{28A0092B-C50C-407E-A947-70E740481C1C}">
              <a14:useLocalDpi xmlns:a14="http://schemas.microsoft.com/office/drawing/2010/main" val="0"/>
            </a:ext>
          </a:extLst>
        </a:blip>
        <a:stretch>
          <a:fillRect/>
        </a:stretch>
      </xdr:blipFill>
      <xdr:spPr>
        <a:xfrm>
          <a:off x="847725" y="378345700"/>
          <a:ext cx="742950" cy="1018751"/>
        </a:xfrm>
        <a:prstGeom prst="rect">
          <a:avLst/>
        </a:prstGeom>
      </xdr:spPr>
    </xdr:pic>
    <xdr:clientData/>
  </xdr:twoCellAnchor>
  <xdr:twoCellAnchor editAs="oneCell">
    <xdr:from>
      <xdr:col>1</xdr:col>
      <xdr:colOff>38100</xdr:colOff>
      <xdr:row>2170</xdr:row>
      <xdr:rowOff>133351</xdr:rowOff>
    </xdr:from>
    <xdr:to>
      <xdr:col>1</xdr:col>
      <xdr:colOff>860861</xdr:colOff>
      <xdr:row>2174</xdr:row>
      <xdr:rowOff>38101</xdr:rowOff>
    </xdr:to>
    <xdr:pic>
      <xdr:nvPicPr>
        <xdr:cNvPr id="224" name="Picture 223"/>
        <xdr:cNvPicPr>
          <a:picLocks noChangeAspect="1"/>
        </xdr:cNvPicPr>
      </xdr:nvPicPr>
      <xdr:blipFill>
        <a:blip xmlns:r="http://schemas.openxmlformats.org/officeDocument/2006/relationships" r:embed="rId223" cstate="print">
          <a:extLst>
            <a:ext uri="{28A0092B-C50C-407E-A947-70E740481C1C}">
              <a14:useLocalDpi xmlns:a14="http://schemas.microsoft.com/office/drawing/2010/main" val="0"/>
            </a:ext>
          </a:extLst>
        </a:blip>
        <a:stretch>
          <a:fillRect/>
        </a:stretch>
      </xdr:blipFill>
      <xdr:spPr>
        <a:xfrm>
          <a:off x="790575" y="410070301"/>
          <a:ext cx="822761" cy="590550"/>
        </a:xfrm>
        <a:prstGeom prst="rect">
          <a:avLst/>
        </a:prstGeom>
      </xdr:spPr>
    </xdr:pic>
    <xdr:clientData/>
  </xdr:twoCellAnchor>
  <xdr:twoCellAnchor editAs="oneCell">
    <xdr:from>
      <xdr:col>1</xdr:col>
      <xdr:colOff>85727</xdr:colOff>
      <xdr:row>2154</xdr:row>
      <xdr:rowOff>47624</xdr:rowOff>
    </xdr:from>
    <xdr:to>
      <xdr:col>1</xdr:col>
      <xdr:colOff>837282</xdr:colOff>
      <xdr:row>2159</xdr:row>
      <xdr:rowOff>142875</xdr:rowOff>
    </xdr:to>
    <xdr:pic>
      <xdr:nvPicPr>
        <xdr:cNvPr id="225" name="Picture 224"/>
        <xdr:cNvPicPr>
          <a:picLocks noChangeAspect="1"/>
        </xdr:cNvPicPr>
      </xdr:nvPicPr>
      <xdr:blipFill>
        <a:blip xmlns:r="http://schemas.openxmlformats.org/officeDocument/2006/relationships" r:embed="rId224" cstate="print">
          <a:extLst>
            <a:ext uri="{28A0092B-C50C-407E-A947-70E740481C1C}">
              <a14:useLocalDpi xmlns:a14="http://schemas.microsoft.com/office/drawing/2010/main" val="0"/>
            </a:ext>
          </a:extLst>
        </a:blip>
        <a:stretch>
          <a:fillRect/>
        </a:stretch>
      </xdr:blipFill>
      <xdr:spPr>
        <a:xfrm rot="16200000">
          <a:off x="737729" y="406998947"/>
          <a:ext cx="952501" cy="751555"/>
        </a:xfrm>
        <a:prstGeom prst="rect">
          <a:avLst/>
        </a:prstGeom>
      </xdr:spPr>
    </xdr:pic>
    <xdr:clientData/>
  </xdr:twoCellAnchor>
  <xdr:twoCellAnchor editAs="oneCell">
    <xdr:from>
      <xdr:col>1</xdr:col>
      <xdr:colOff>104776</xdr:colOff>
      <xdr:row>2000</xdr:row>
      <xdr:rowOff>19049</xdr:rowOff>
    </xdr:from>
    <xdr:to>
      <xdr:col>1</xdr:col>
      <xdr:colOff>855818</xdr:colOff>
      <xdr:row>2005</xdr:row>
      <xdr:rowOff>114299</xdr:rowOff>
    </xdr:to>
    <xdr:pic>
      <xdr:nvPicPr>
        <xdr:cNvPr id="226" name="Picture 225"/>
        <xdr:cNvPicPr>
          <a:picLocks noChangeAspect="1"/>
        </xdr:cNvPicPr>
      </xdr:nvPicPr>
      <xdr:blipFill>
        <a:blip xmlns:r="http://schemas.openxmlformats.org/officeDocument/2006/relationships" r:embed="rId225" cstate="print">
          <a:extLst>
            <a:ext uri="{28A0092B-C50C-407E-A947-70E740481C1C}">
              <a14:useLocalDpi xmlns:a14="http://schemas.microsoft.com/office/drawing/2010/main" val="0"/>
            </a:ext>
          </a:extLst>
        </a:blip>
        <a:stretch>
          <a:fillRect/>
        </a:stretch>
      </xdr:blipFill>
      <xdr:spPr>
        <a:xfrm rot="16200000">
          <a:off x="756522" y="375423828"/>
          <a:ext cx="952500" cy="751042"/>
        </a:xfrm>
        <a:prstGeom prst="rect">
          <a:avLst/>
        </a:prstGeom>
      </xdr:spPr>
    </xdr:pic>
    <xdr:clientData/>
  </xdr:twoCellAnchor>
  <xdr:twoCellAnchor editAs="oneCell">
    <xdr:from>
      <xdr:col>1</xdr:col>
      <xdr:colOff>76200</xdr:colOff>
      <xdr:row>1981</xdr:row>
      <xdr:rowOff>135468</xdr:rowOff>
    </xdr:from>
    <xdr:to>
      <xdr:col>2</xdr:col>
      <xdr:colOff>149437</xdr:colOff>
      <xdr:row>1989</xdr:row>
      <xdr:rowOff>16087</xdr:rowOff>
    </xdr:to>
    <xdr:pic>
      <xdr:nvPicPr>
        <xdr:cNvPr id="227" name="Picture 226"/>
        <xdr:cNvPicPr>
          <a:picLocks noChangeAspect="1"/>
        </xdr:cNvPicPr>
      </xdr:nvPicPr>
      <xdr:blipFill>
        <a:blip xmlns:r="http://schemas.openxmlformats.org/officeDocument/2006/relationships" r:embed="rId226" cstate="print">
          <a:extLst>
            <a:ext uri="{28A0092B-C50C-407E-A947-70E740481C1C}">
              <a14:useLocalDpi xmlns:a14="http://schemas.microsoft.com/office/drawing/2010/main" val="0"/>
            </a:ext>
          </a:extLst>
        </a:blip>
        <a:stretch>
          <a:fillRect/>
        </a:stretch>
      </xdr:blipFill>
      <xdr:spPr>
        <a:xfrm rot="16200000">
          <a:off x="-94191" y="47199339"/>
          <a:ext cx="1358899" cy="1018117"/>
        </a:xfrm>
        <a:prstGeom prst="rect">
          <a:avLst/>
        </a:prstGeom>
      </xdr:spPr>
    </xdr:pic>
    <xdr:clientData/>
  </xdr:twoCellAnchor>
  <xdr:twoCellAnchor editAs="oneCell">
    <xdr:from>
      <xdr:col>1</xdr:col>
      <xdr:colOff>63501</xdr:colOff>
      <xdr:row>2092</xdr:row>
      <xdr:rowOff>131234</xdr:rowOff>
    </xdr:from>
    <xdr:to>
      <xdr:col>1</xdr:col>
      <xdr:colOff>819150</xdr:colOff>
      <xdr:row>2098</xdr:row>
      <xdr:rowOff>46724</xdr:rowOff>
    </xdr:to>
    <xdr:pic>
      <xdr:nvPicPr>
        <xdr:cNvPr id="228" name="Picture 227"/>
        <xdr:cNvPicPr>
          <a:picLocks noChangeAspect="1"/>
        </xdr:cNvPicPr>
      </xdr:nvPicPr>
      <xdr:blipFill>
        <a:blip xmlns:r="http://schemas.openxmlformats.org/officeDocument/2006/relationships" r:embed="rId227" cstate="print">
          <a:extLst>
            <a:ext uri="{28A0092B-C50C-407E-A947-70E740481C1C}">
              <a14:useLocalDpi xmlns:a14="http://schemas.microsoft.com/office/drawing/2010/main" val="0"/>
            </a:ext>
          </a:extLst>
        </a:blip>
        <a:stretch>
          <a:fillRect/>
        </a:stretch>
      </xdr:blipFill>
      <xdr:spPr>
        <a:xfrm>
          <a:off x="815976" y="394809134"/>
          <a:ext cx="755649" cy="944190"/>
        </a:xfrm>
        <a:prstGeom prst="rect">
          <a:avLst/>
        </a:prstGeom>
      </xdr:spPr>
    </xdr:pic>
    <xdr:clientData/>
  </xdr:twoCellAnchor>
  <xdr:twoCellAnchor editAs="oneCell">
    <xdr:from>
      <xdr:col>1</xdr:col>
      <xdr:colOff>80514</xdr:colOff>
      <xdr:row>2100</xdr:row>
      <xdr:rowOff>1908</xdr:rowOff>
    </xdr:from>
    <xdr:to>
      <xdr:col>1</xdr:col>
      <xdr:colOff>876304</xdr:colOff>
      <xdr:row>2106</xdr:row>
      <xdr:rowOff>9008</xdr:rowOff>
    </xdr:to>
    <xdr:pic>
      <xdr:nvPicPr>
        <xdr:cNvPr id="229" name="Picture 228"/>
        <xdr:cNvPicPr>
          <a:picLocks noChangeAspect="1"/>
        </xdr:cNvPicPr>
      </xdr:nvPicPr>
      <xdr:blipFill>
        <a:blip xmlns:r="http://schemas.openxmlformats.org/officeDocument/2006/relationships" r:embed="rId228" cstate="print">
          <a:extLst>
            <a:ext uri="{28A0092B-C50C-407E-A947-70E740481C1C}">
              <a14:useLocalDpi xmlns:a14="http://schemas.microsoft.com/office/drawing/2010/main" val="0"/>
            </a:ext>
          </a:extLst>
        </a:blip>
        <a:stretch>
          <a:fillRect/>
        </a:stretch>
      </xdr:blipFill>
      <xdr:spPr>
        <a:xfrm rot="16200000">
          <a:off x="712984" y="396171413"/>
          <a:ext cx="1035800" cy="795790"/>
        </a:xfrm>
        <a:prstGeom prst="rect">
          <a:avLst/>
        </a:prstGeom>
      </xdr:spPr>
    </xdr:pic>
    <xdr:clientData/>
  </xdr:twoCellAnchor>
  <xdr:twoCellAnchor editAs="oneCell">
    <xdr:from>
      <xdr:col>1</xdr:col>
      <xdr:colOff>35984</xdr:colOff>
      <xdr:row>2107</xdr:row>
      <xdr:rowOff>133350</xdr:rowOff>
    </xdr:from>
    <xdr:to>
      <xdr:col>1</xdr:col>
      <xdr:colOff>891548</xdr:colOff>
      <xdr:row>2111</xdr:row>
      <xdr:rowOff>47626</xdr:rowOff>
    </xdr:to>
    <xdr:pic>
      <xdr:nvPicPr>
        <xdr:cNvPr id="230" name="Picture 229"/>
        <xdr:cNvPicPr>
          <a:picLocks noChangeAspect="1"/>
        </xdr:cNvPicPr>
      </xdr:nvPicPr>
      <xdr:blipFill>
        <a:blip xmlns:r="http://schemas.openxmlformats.org/officeDocument/2006/relationships" r:embed="rId229" cstate="print">
          <a:extLst>
            <a:ext uri="{28A0092B-C50C-407E-A947-70E740481C1C}">
              <a14:useLocalDpi xmlns:a14="http://schemas.microsoft.com/office/drawing/2010/main" val="0"/>
            </a:ext>
          </a:extLst>
        </a:blip>
        <a:stretch>
          <a:fillRect/>
        </a:stretch>
      </xdr:blipFill>
      <xdr:spPr>
        <a:xfrm>
          <a:off x="788459" y="397554450"/>
          <a:ext cx="855564" cy="600076"/>
        </a:xfrm>
        <a:prstGeom prst="rect">
          <a:avLst/>
        </a:prstGeom>
      </xdr:spPr>
    </xdr:pic>
    <xdr:clientData/>
  </xdr:twoCellAnchor>
  <xdr:twoCellAnchor editAs="oneCell">
    <xdr:from>
      <xdr:col>1</xdr:col>
      <xdr:colOff>78318</xdr:colOff>
      <xdr:row>2115</xdr:row>
      <xdr:rowOff>33869</xdr:rowOff>
    </xdr:from>
    <xdr:to>
      <xdr:col>1</xdr:col>
      <xdr:colOff>831605</xdr:colOff>
      <xdr:row>2120</xdr:row>
      <xdr:rowOff>114301</xdr:rowOff>
    </xdr:to>
    <xdr:pic>
      <xdr:nvPicPr>
        <xdr:cNvPr id="231" name="Picture 230"/>
        <xdr:cNvPicPr>
          <a:picLocks noChangeAspect="1"/>
        </xdr:cNvPicPr>
      </xdr:nvPicPr>
      <xdr:blipFill>
        <a:blip xmlns:r="http://schemas.openxmlformats.org/officeDocument/2006/relationships" r:embed="rId230" cstate="print">
          <a:extLst>
            <a:ext uri="{28A0092B-C50C-407E-A947-70E740481C1C}">
              <a14:useLocalDpi xmlns:a14="http://schemas.microsoft.com/office/drawing/2010/main" val="0"/>
            </a:ext>
          </a:extLst>
        </a:blip>
        <a:stretch>
          <a:fillRect/>
        </a:stretch>
      </xdr:blipFill>
      <xdr:spPr>
        <a:xfrm>
          <a:off x="830793" y="399169469"/>
          <a:ext cx="753287" cy="937682"/>
        </a:xfrm>
        <a:prstGeom prst="rect">
          <a:avLst/>
        </a:prstGeom>
      </xdr:spPr>
    </xdr:pic>
    <xdr:clientData/>
  </xdr:twoCellAnchor>
  <xdr:twoCellAnchor editAs="oneCell">
    <xdr:from>
      <xdr:col>1</xdr:col>
      <xdr:colOff>105306</xdr:colOff>
      <xdr:row>2129</xdr:row>
      <xdr:rowOff>158223</xdr:rowOff>
    </xdr:from>
    <xdr:to>
      <xdr:col>1</xdr:col>
      <xdr:colOff>868796</xdr:colOff>
      <xdr:row>2135</xdr:row>
      <xdr:rowOff>85725</xdr:rowOff>
    </xdr:to>
    <xdr:pic>
      <xdr:nvPicPr>
        <xdr:cNvPr id="232" name="Picture 231"/>
        <xdr:cNvPicPr>
          <a:picLocks noChangeAspect="1"/>
        </xdr:cNvPicPr>
      </xdr:nvPicPr>
      <xdr:blipFill>
        <a:blip xmlns:r="http://schemas.openxmlformats.org/officeDocument/2006/relationships" r:embed="rId231" cstate="print">
          <a:extLst>
            <a:ext uri="{28A0092B-C50C-407E-A947-70E740481C1C}">
              <a14:useLocalDpi xmlns:a14="http://schemas.microsoft.com/office/drawing/2010/main" val="0"/>
            </a:ext>
          </a:extLst>
        </a:blip>
        <a:stretch>
          <a:fillRect/>
        </a:stretch>
      </xdr:blipFill>
      <xdr:spPr>
        <a:xfrm rot="16200000">
          <a:off x="761425" y="402304829"/>
          <a:ext cx="956202" cy="763490"/>
        </a:xfrm>
        <a:prstGeom prst="rect">
          <a:avLst/>
        </a:prstGeom>
      </xdr:spPr>
    </xdr:pic>
    <xdr:clientData/>
  </xdr:twoCellAnchor>
  <xdr:twoCellAnchor editAs="oneCell">
    <xdr:from>
      <xdr:col>1</xdr:col>
      <xdr:colOff>74085</xdr:colOff>
      <xdr:row>2123</xdr:row>
      <xdr:rowOff>62441</xdr:rowOff>
    </xdr:from>
    <xdr:to>
      <xdr:col>1</xdr:col>
      <xdr:colOff>886559</xdr:colOff>
      <xdr:row>2126</xdr:row>
      <xdr:rowOff>114300</xdr:rowOff>
    </xdr:to>
    <xdr:pic>
      <xdr:nvPicPr>
        <xdr:cNvPr id="233" name="Picture 232"/>
        <xdr:cNvPicPr>
          <a:picLocks noChangeAspect="1"/>
        </xdr:cNvPicPr>
      </xdr:nvPicPr>
      <xdr:blipFill>
        <a:blip xmlns:r="http://schemas.openxmlformats.org/officeDocument/2006/relationships" r:embed="rId232" cstate="print">
          <a:extLst>
            <a:ext uri="{28A0092B-C50C-407E-A947-70E740481C1C}">
              <a14:useLocalDpi xmlns:a14="http://schemas.microsoft.com/office/drawing/2010/main" val="0"/>
            </a:ext>
          </a:extLst>
        </a:blip>
        <a:stretch>
          <a:fillRect/>
        </a:stretch>
      </xdr:blipFill>
      <xdr:spPr>
        <a:xfrm>
          <a:off x="826560" y="400741091"/>
          <a:ext cx="812474" cy="566209"/>
        </a:xfrm>
        <a:prstGeom prst="rect">
          <a:avLst/>
        </a:prstGeom>
      </xdr:spPr>
    </xdr:pic>
    <xdr:clientData/>
  </xdr:twoCellAnchor>
  <xdr:twoCellAnchor editAs="oneCell">
    <xdr:from>
      <xdr:col>1</xdr:col>
      <xdr:colOff>59271</xdr:colOff>
      <xdr:row>2076</xdr:row>
      <xdr:rowOff>3</xdr:rowOff>
    </xdr:from>
    <xdr:to>
      <xdr:col>1</xdr:col>
      <xdr:colOff>875648</xdr:colOff>
      <xdr:row>2081</xdr:row>
      <xdr:rowOff>161925</xdr:rowOff>
    </xdr:to>
    <xdr:pic>
      <xdr:nvPicPr>
        <xdr:cNvPr id="234" name="Picture 233"/>
        <xdr:cNvPicPr>
          <a:picLocks noChangeAspect="1"/>
        </xdr:cNvPicPr>
      </xdr:nvPicPr>
      <xdr:blipFill>
        <a:blip xmlns:r="http://schemas.openxmlformats.org/officeDocument/2006/relationships" r:embed="rId233" cstate="print">
          <a:extLst>
            <a:ext uri="{28A0092B-C50C-407E-A947-70E740481C1C}">
              <a14:useLocalDpi xmlns:a14="http://schemas.microsoft.com/office/drawing/2010/main" val="0"/>
            </a:ext>
          </a:extLst>
        </a:blip>
        <a:stretch>
          <a:fillRect/>
        </a:stretch>
      </xdr:blipFill>
      <xdr:spPr>
        <a:xfrm rot="16200000">
          <a:off x="710349" y="391521750"/>
          <a:ext cx="1019172" cy="816377"/>
        </a:xfrm>
        <a:prstGeom prst="rect">
          <a:avLst/>
        </a:prstGeom>
      </xdr:spPr>
    </xdr:pic>
    <xdr:clientData/>
  </xdr:twoCellAnchor>
  <xdr:twoCellAnchor editAs="oneCell">
    <xdr:from>
      <xdr:col>1</xdr:col>
      <xdr:colOff>118537</xdr:colOff>
      <xdr:row>1972</xdr:row>
      <xdr:rowOff>93133</xdr:rowOff>
    </xdr:from>
    <xdr:to>
      <xdr:col>2</xdr:col>
      <xdr:colOff>186697</xdr:colOff>
      <xdr:row>1979</xdr:row>
      <xdr:rowOff>102872</xdr:rowOff>
    </xdr:to>
    <xdr:pic>
      <xdr:nvPicPr>
        <xdr:cNvPr id="235" name="Picture 234"/>
        <xdr:cNvPicPr>
          <a:picLocks noChangeAspect="1"/>
        </xdr:cNvPicPr>
      </xdr:nvPicPr>
      <xdr:blipFill>
        <a:blip xmlns:r="http://schemas.openxmlformats.org/officeDocument/2006/relationships" r:embed="rId234" cstate="print">
          <a:extLst>
            <a:ext uri="{28A0092B-C50C-407E-A947-70E740481C1C}">
              <a14:useLocalDpi xmlns:a14="http://schemas.microsoft.com/office/drawing/2010/main" val="0"/>
            </a:ext>
          </a:extLst>
        </a:blip>
        <a:stretch>
          <a:fillRect/>
        </a:stretch>
      </xdr:blipFill>
      <xdr:spPr>
        <a:xfrm rot="16200000" flipV="1">
          <a:off x="8036352" y="47138378"/>
          <a:ext cx="1316569" cy="1013040"/>
        </a:xfrm>
        <a:prstGeom prst="rect">
          <a:avLst/>
        </a:prstGeom>
      </xdr:spPr>
    </xdr:pic>
    <xdr:clientData/>
  </xdr:twoCellAnchor>
  <xdr:twoCellAnchor editAs="oneCell">
    <xdr:from>
      <xdr:col>1</xdr:col>
      <xdr:colOff>70843</xdr:colOff>
      <xdr:row>2029</xdr:row>
      <xdr:rowOff>144779</xdr:rowOff>
    </xdr:from>
    <xdr:to>
      <xdr:col>1</xdr:col>
      <xdr:colOff>875454</xdr:colOff>
      <xdr:row>2035</xdr:row>
      <xdr:rowOff>133349</xdr:rowOff>
    </xdr:to>
    <xdr:pic>
      <xdr:nvPicPr>
        <xdr:cNvPr id="236" name="Picture 235"/>
        <xdr:cNvPicPr>
          <a:picLocks noChangeAspect="1"/>
        </xdr:cNvPicPr>
      </xdr:nvPicPr>
      <xdr:blipFill>
        <a:blip xmlns:r="http://schemas.openxmlformats.org/officeDocument/2006/relationships" r:embed="rId235" cstate="print">
          <a:extLst>
            <a:ext uri="{28A0092B-C50C-407E-A947-70E740481C1C}">
              <a14:useLocalDpi xmlns:a14="http://schemas.microsoft.com/office/drawing/2010/main" val="0"/>
            </a:ext>
          </a:extLst>
        </a:blip>
        <a:stretch>
          <a:fillRect/>
        </a:stretch>
      </xdr:blipFill>
      <xdr:spPr>
        <a:xfrm rot="16200000">
          <a:off x="716989" y="381555908"/>
          <a:ext cx="1017270" cy="804611"/>
        </a:xfrm>
        <a:prstGeom prst="rect">
          <a:avLst/>
        </a:prstGeom>
      </xdr:spPr>
    </xdr:pic>
    <xdr:clientData/>
  </xdr:twoCellAnchor>
  <xdr:twoCellAnchor editAs="oneCell">
    <xdr:from>
      <xdr:col>3</xdr:col>
      <xdr:colOff>0</xdr:colOff>
      <xdr:row>1766</xdr:row>
      <xdr:rowOff>0</xdr:rowOff>
    </xdr:from>
    <xdr:to>
      <xdr:col>3</xdr:col>
      <xdr:colOff>624840</xdr:colOff>
      <xdr:row>1768</xdr:row>
      <xdr:rowOff>36608</xdr:rowOff>
    </xdr:to>
    <xdr:pic>
      <xdr:nvPicPr>
        <xdr:cNvPr id="237" name="Picture 236"/>
        <xdr:cNvPicPr>
          <a:picLocks noChangeAspect="1"/>
        </xdr:cNvPicPr>
      </xdr:nvPicPr>
      <xdr:blipFill>
        <a:blip xmlns:r="http://schemas.openxmlformats.org/officeDocument/2006/relationships" r:embed="rId236" cstate="print">
          <a:extLst>
            <a:ext uri="{28A0092B-C50C-407E-A947-70E740481C1C}">
              <a14:useLocalDpi xmlns:a14="http://schemas.microsoft.com/office/drawing/2010/main" val="0"/>
            </a:ext>
          </a:extLst>
        </a:blip>
        <a:stretch>
          <a:fillRect/>
        </a:stretch>
      </xdr:blipFill>
      <xdr:spPr>
        <a:xfrm>
          <a:off x="4808220" y="40225980"/>
          <a:ext cx="624840" cy="406178"/>
        </a:xfrm>
        <a:prstGeom prst="rect">
          <a:avLst/>
        </a:prstGeom>
      </xdr:spPr>
    </xdr:pic>
    <xdr:clientData/>
  </xdr:twoCellAnchor>
  <xdr:twoCellAnchor editAs="oneCell">
    <xdr:from>
      <xdr:col>1</xdr:col>
      <xdr:colOff>26248</xdr:colOff>
      <xdr:row>64</xdr:row>
      <xdr:rowOff>77469</xdr:rowOff>
    </xdr:from>
    <xdr:to>
      <xdr:col>1</xdr:col>
      <xdr:colOff>897924</xdr:colOff>
      <xdr:row>68</xdr:row>
      <xdr:rowOff>7620</xdr:rowOff>
    </xdr:to>
    <xdr:pic>
      <xdr:nvPicPr>
        <xdr:cNvPr id="238" name="Picture 237"/>
        <xdr:cNvPicPr>
          <a:picLocks noChangeAspect="1"/>
        </xdr:cNvPicPr>
      </xdr:nvPicPr>
      <xdr:blipFill>
        <a:blip xmlns:r="http://schemas.openxmlformats.org/officeDocument/2006/relationships" r:embed="rId237" cstate="print">
          <a:extLst>
            <a:ext uri="{28A0092B-C50C-407E-A947-70E740481C1C}">
              <a14:useLocalDpi xmlns:a14="http://schemas.microsoft.com/office/drawing/2010/main" val="0"/>
            </a:ext>
          </a:extLst>
        </a:blip>
        <a:stretch>
          <a:fillRect/>
        </a:stretch>
      </xdr:blipFill>
      <xdr:spPr>
        <a:xfrm>
          <a:off x="803488" y="11804649"/>
          <a:ext cx="871676" cy="669291"/>
        </a:xfrm>
        <a:prstGeom prst="rect">
          <a:avLst/>
        </a:prstGeom>
      </xdr:spPr>
    </xdr:pic>
    <xdr:clientData/>
  </xdr:twoCellAnchor>
  <xdr:twoCellAnchor editAs="oneCell">
    <xdr:from>
      <xdr:col>1</xdr:col>
      <xdr:colOff>56093</xdr:colOff>
      <xdr:row>1602</xdr:row>
      <xdr:rowOff>46568</xdr:rowOff>
    </xdr:from>
    <xdr:to>
      <xdr:col>1</xdr:col>
      <xdr:colOff>857539</xdr:colOff>
      <xdr:row>1605</xdr:row>
      <xdr:rowOff>47626</xdr:rowOff>
    </xdr:to>
    <xdr:pic>
      <xdr:nvPicPr>
        <xdr:cNvPr id="239" name="Picture 238"/>
        <xdr:cNvPicPr>
          <a:picLocks noChangeAspect="1"/>
        </xdr:cNvPicPr>
      </xdr:nvPicPr>
      <xdr:blipFill>
        <a:blip xmlns:r="http://schemas.openxmlformats.org/officeDocument/2006/relationships" r:embed="rId238" cstate="print">
          <a:extLst>
            <a:ext uri="{28A0092B-C50C-407E-A947-70E740481C1C}">
              <a14:useLocalDpi xmlns:a14="http://schemas.microsoft.com/office/drawing/2010/main" val="0"/>
            </a:ext>
          </a:extLst>
        </a:blip>
        <a:stretch>
          <a:fillRect/>
        </a:stretch>
      </xdr:blipFill>
      <xdr:spPr>
        <a:xfrm>
          <a:off x="808568" y="299055368"/>
          <a:ext cx="801446" cy="515408"/>
        </a:xfrm>
        <a:prstGeom prst="rect">
          <a:avLst/>
        </a:prstGeom>
      </xdr:spPr>
    </xdr:pic>
    <xdr:clientData/>
  </xdr:twoCellAnchor>
  <xdr:twoCellAnchor editAs="oneCell">
    <xdr:from>
      <xdr:col>1</xdr:col>
      <xdr:colOff>50801</xdr:colOff>
      <xdr:row>1283</xdr:row>
      <xdr:rowOff>66675</xdr:rowOff>
    </xdr:from>
    <xdr:to>
      <xdr:col>1</xdr:col>
      <xdr:colOff>862721</xdr:colOff>
      <xdr:row>1286</xdr:row>
      <xdr:rowOff>80416</xdr:rowOff>
    </xdr:to>
    <xdr:pic>
      <xdr:nvPicPr>
        <xdr:cNvPr id="240" name="Picture 239"/>
        <xdr:cNvPicPr>
          <a:picLocks noChangeAspect="1"/>
        </xdr:cNvPicPr>
      </xdr:nvPicPr>
      <xdr:blipFill>
        <a:blip xmlns:r="http://schemas.openxmlformats.org/officeDocument/2006/relationships" r:embed="rId239" cstate="print">
          <a:extLst>
            <a:ext uri="{28A0092B-C50C-407E-A947-70E740481C1C}">
              <a14:useLocalDpi xmlns:a14="http://schemas.microsoft.com/office/drawing/2010/main" val="0"/>
            </a:ext>
          </a:extLst>
        </a:blip>
        <a:stretch>
          <a:fillRect/>
        </a:stretch>
      </xdr:blipFill>
      <xdr:spPr>
        <a:xfrm>
          <a:off x="803276" y="233753025"/>
          <a:ext cx="811920" cy="528091"/>
        </a:xfrm>
        <a:prstGeom prst="rect">
          <a:avLst/>
        </a:prstGeom>
      </xdr:spPr>
    </xdr:pic>
    <xdr:clientData/>
  </xdr:twoCellAnchor>
  <xdr:twoCellAnchor editAs="oneCell">
    <xdr:from>
      <xdr:col>1</xdr:col>
      <xdr:colOff>66676</xdr:colOff>
      <xdr:row>1265</xdr:row>
      <xdr:rowOff>123825</xdr:rowOff>
    </xdr:from>
    <xdr:to>
      <xdr:col>1</xdr:col>
      <xdr:colOff>847725</xdr:colOff>
      <xdr:row>1272</xdr:row>
      <xdr:rowOff>79607</xdr:rowOff>
    </xdr:to>
    <xdr:pic>
      <xdr:nvPicPr>
        <xdr:cNvPr id="241" name="Picture 240"/>
        <xdr:cNvPicPr>
          <a:picLocks noChangeAspect="1"/>
        </xdr:cNvPicPr>
      </xdr:nvPicPr>
      <xdr:blipFill>
        <a:blip xmlns:r="http://schemas.openxmlformats.org/officeDocument/2006/relationships" r:embed="rId240" cstate="print">
          <a:extLst>
            <a:ext uri="{28A0092B-C50C-407E-A947-70E740481C1C}">
              <a14:useLocalDpi xmlns:a14="http://schemas.microsoft.com/office/drawing/2010/main" val="0"/>
            </a:ext>
          </a:extLst>
        </a:blip>
        <a:stretch>
          <a:fillRect/>
        </a:stretch>
      </xdr:blipFill>
      <xdr:spPr>
        <a:xfrm>
          <a:off x="819151" y="230552625"/>
          <a:ext cx="781049" cy="1155932"/>
        </a:xfrm>
        <a:prstGeom prst="rect">
          <a:avLst/>
        </a:prstGeom>
      </xdr:spPr>
    </xdr:pic>
    <xdr:clientData/>
  </xdr:twoCellAnchor>
  <xdr:twoCellAnchor editAs="oneCell">
    <xdr:from>
      <xdr:col>1</xdr:col>
      <xdr:colOff>76202</xdr:colOff>
      <xdr:row>1350</xdr:row>
      <xdr:rowOff>155577</xdr:rowOff>
    </xdr:from>
    <xdr:to>
      <xdr:col>1</xdr:col>
      <xdr:colOff>830580</xdr:colOff>
      <xdr:row>1357</xdr:row>
      <xdr:rowOff>24061</xdr:rowOff>
    </xdr:to>
    <xdr:pic>
      <xdr:nvPicPr>
        <xdr:cNvPr id="242" name="Picture 241"/>
        <xdr:cNvPicPr>
          <a:picLocks noChangeAspect="1"/>
        </xdr:cNvPicPr>
      </xdr:nvPicPr>
      <xdr:blipFill>
        <a:blip xmlns:r="http://schemas.openxmlformats.org/officeDocument/2006/relationships" r:embed="rId241" cstate="print">
          <a:extLst>
            <a:ext uri="{28A0092B-C50C-407E-A947-70E740481C1C}">
              <a14:useLocalDpi xmlns:a14="http://schemas.microsoft.com/office/drawing/2010/main" val="0"/>
            </a:ext>
          </a:extLst>
        </a:blip>
        <a:stretch>
          <a:fillRect/>
        </a:stretch>
      </xdr:blipFill>
      <xdr:spPr>
        <a:xfrm>
          <a:off x="828677" y="247900827"/>
          <a:ext cx="754378" cy="1068634"/>
        </a:xfrm>
        <a:prstGeom prst="rect">
          <a:avLst/>
        </a:prstGeom>
      </xdr:spPr>
    </xdr:pic>
    <xdr:clientData/>
  </xdr:twoCellAnchor>
  <xdr:twoCellAnchor editAs="oneCell">
    <xdr:from>
      <xdr:col>1</xdr:col>
      <xdr:colOff>34926</xdr:colOff>
      <xdr:row>1416</xdr:row>
      <xdr:rowOff>33120</xdr:rowOff>
    </xdr:from>
    <xdr:to>
      <xdr:col>1</xdr:col>
      <xdr:colOff>904876</xdr:colOff>
      <xdr:row>1419</xdr:row>
      <xdr:rowOff>85725</xdr:rowOff>
    </xdr:to>
    <xdr:pic>
      <xdr:nvPicPr>
        <xdr:cNvPr id="243" name="Picture 242"/>
        <xdr:cNvPicPr>
          <a:picLocks noChangeAspect="1"/>
        </xdr:cNvPicPr>
      </xdr:nvPicPr>
      <xdr:blipFill>
        <a:blip xmlns:r="http://schemas.openxmlformats.org/officeDocument/2006/relationships" r:embed="rId242" cstate="print">
          <a:extLst>
            <a:ext uri="{28A0092B-C50C-407E-A947-70E740481C1C}">
              <a14:useLocalDpi xmlns:a14="http://schemas.microsoft.com/office/drawing/2010/main" val="0"/>
            </a:ext>
          </a:extLst>
        </a:blip>
        <a:stretch>
          <a:fillRect/>
        </a:stretch>
      </xdr:blipFill>
      <xdr:spPr>
        <a:xfrm>
          <a:off x="787401" y="260465670"/>
          <a:ext cx="869950" cy="566955"/>
        </a:xfrm>
        <a:prstGeom prst="rect">
          <a:avLst/>
        </a:prstGeom>
      </xdr:spPr>
    </xdr:pic>
    <xdr:clientData/>
  </xdr:twoCellAnchor>
  <xdr:twoCellAnchor editAs="oneCell">
    <xdr:from>
      <xdr:col>1</xdr:col>
      <xdr:colOff>58210</xdr:colOff>
      <xdr:row>1399</xdr:row>
      <xdr:rowOff>61385</xdr:rowOff>
    </xdr:from>
    <xdr:to>
      <xdr:col>1</xdr:col>
      <xdr:colOff>819506</xdr:colOff>
      <xdr:row>1405</xdr:row>
      <xdr:rowOff>152401</xdr:rowOff>
    </xdr:to>
    <xdr:pic>
      <xdr:nvPicPr>
        <xdr:cNvPr id="244" name="Picture 243"/>
        <xdr:cNvPicPr>
          <a:picLocks noChangeAspect="1"/>
        </xdr:cNvPicPr>
      </xdr:nvPicPr>
      <xdr:blipFill>
        <a:blip xmlns:r="http://schemas.openxmlformats.org/officeDocument/2006/relationships" r:embed="rId243" cstate="print">
          <a:extLst>
            <a:ext uri="{28A0092B-C50C-407E-A947-70E740481C1C}">
              <a14:useLocalDpi xmlns:a14="http://schemas.microsoft.com/office/drawing/2010/main" val="0"/>
            </a:ext>
          </a:extLst>
        </a:blip>
        <a:stretch>
          <a:fillRect/>
        </a:stretch>
      </xdr:blipFill>
      <xdr:spPr>
        <a:xfrm>
          <a:off x="810685" y="257236385"/>
          <a:ext cx="761296" cy="1119716"/>
        </a:xfrm>
        <a:prstGeom prst="rect">
          <a:avLst/>
        </a:prstGeom>
      </xdr:spPr>
    </xdr:pic>
    <xdr:clientData/>
  </xdr:twoCellAnchor>
  <xdr:twoCellAnchor editAs="oneCell">
    <xdr:from>
      <xdr:col>1</xdr:col>
      <xdr:colOff>66676</xdr:colOff>
      <xdr:row>2226</xdr:row>
      <xdr:rowOff>76200</xdr:rowOff>
    </xdr:from>
    <xdr:to>
      <xdr:col>1</xdr:col>
      <xdr:colOff>903072</xdr:colOff>
      <xdr:row>2232</xdr:row>
      <xdr:rowOff>116205</xdr:rowOff>
    </xdr:to>
    <xdr:pic>
      <xdr:nvPicPr>
        <xdr:cNvPr id="245" name="Picture 244"/>
        <xdr:cNvPicPr>
          <a:picLocks noChangeAspect="1"/>
        </xdr:cNvPicPr>
      </xdr:nvPicPr>
      <xdr:blipFill>
        <a:blip xmlns:r="http://schemas.openxmlformats.org/officeDocument/2006/relationships" r:embed="rId244" cstate="print">
          <a:extLst>
            <a:ext uri="{28A0092B-C50C-407E-A947-70E740481C1C}">
              <a14:useLocalDpi xmlns:a14="http://schemas.microsoft.com/office/drawing/2010/main" val="0"/>
            </a:ext>
          </a:extLst>
        </a:blip>
        <a:stretch>
          <a:fillRect/>
        </a:stretch>
      </xdr:blipFill>
      <xdr:spPr>
        <a:xfrm>
          <a:off x="819151" y="421157400"/>
          <a:ext cx="836396" cy="1068705"/>
        </a:xfrm>
        <a:prstGeom prst="rect">
          <a:avLst/>
        </a:prstGeom>
      </xdr:spPr>
    </xdr:pic>
    <xdr:clientData/>
  </xdr:twoCellAnchor>
  <xdr:twoCellAnchor editAs="oneCell">
    <xdr:from>
      <xdr:col>1</xdr:col>
      <xdr:colOff>28575</xdr:colOff>
      <xdr:row>2233</xdr:row>
      <xdr:rowOff>47626</xdr:rowOff>
    </xdr:from>
    <xdr:to>
      <xdr:col>1</xdr:col>
      <xdr:colOff>883920</xdr:colOff>
      <xdr:row>2239</xdr:row>
      <xdr:rowOff>106681</xdr:rowOff>
    </xdr:to>
    <xdr:pic>
      <xdr:nvPicPr>
        <xdr:cNvPr id="246" name="Picture 245"/>
        <xdr:cNvPicPr>
          <a:picLocks noChangeAspect="1"/>
        </xdr:cNvPicPr>
      </xdr:nvPicPr>
      <xdr:blipFill>
        <a:blip xmlns:r="http://schemas.openxmlformats.org/officeDocument/2006/relationships" r:embed="rId245" cstate="print">
          <a:extLst>
            <a:ext uri="{28A0092B-C50C-407E-A947-70E740481C1C}">
              <a14:useLocalDpi xmlns:a14="http://schemas.microsoft.com/office/drawing/2010/main" val="0"/>
            </a:ext>
          </a:extLst>
        </a:blip>
        <a:stretch>
          <a:fillRect/>
        </a:stretch>
      </xdr:blipFill>
      <xdr:spPr>
        <a:xfrm>
          <a:off x="781050" y="422671876"/>
          <a:ext cx="855345" cy="1087755"/>
        </a:xfrm>
        <a:prstGeom prst="rect">
          <a:avLst/>
        </a:prstGeom>
      </xdr:spPr>
    </xdr:pic>
    <xdr:clientData/>
  </xdr:twoCellAnchor>
  <xdr:twoCellAnchor editAs="oneCell">
    <xdr:from>
      <xdr:col>1</xdr:col>
      <xdr:colOff>92868</xdr:colOff>
      <xdr:row>2241</xdr:row>
      <xdr:rowOff>47625</xdr:rowOff>
    </xdr:from>
    <xdr:to>
      <xdr:col>1</xdr:col>
      <xdr:colOff>793132</xdr:colOff>
      <xdr:row>2246</xdr:row>
      <xdr:rowOff>90807</xdr:rowOff>
    </xdr:to>
    <xdr:pic>
      <xdr:nvPicPr>
        <xdr:cNvPr id="247" name="Picture 246"/>
        <xdr:cNvPicPr>
          <a:picLocks noChangeAspect="1"/>
        </xdr:cNvPicPr>
      </xdr:nvPicPr>
      <xdr:blipFill>
        <a:blip xmlns:r="http://schemas.openxmlformats.org/officeDocument/2006/relationships" r:embed="rId246" cstate="print">
          <a:extLst>
            <a:ext uri="{28A0092B-C50C-407E-A947-70E740481C1C}">
              <a14:useLocalDpi xmlns:a14="http://schemas.microsoft.com/office/drawing/2010/main" val="0"/>
            </a:ext>
          </a:extLst>
        </a:blip>
        <a:stretch>
          <a:fillRect/>
        </a:stretch>
      </xdr:blipFill>
      <xdr:spPr>
        <a:xfrm>
          <a:off x="845343" y="424557825"/>
          <a:ext cx="700264" cy="900432"/>
        </a:xfrm>
        <a:prstGeom prst="rect">
          <a:avLst/>
        </a:prstGeom>
      </xdr:spPr>
    </xdr:pic>
    <xdr:clientData/>
  </xdr:twoCellAnchor>
  <xdr:twoCellAnchor editAs="oneCell">
    <xdr:from>
      <xdr:col>1</xdr:col>
      <xdr:colOff>111919</xdr:colOff>
      <xdr:row>2248</xdr:row>
      <xdr:rowOff>38100</xdr:rowOff>
    </xdr:from>
    <xdr:to>
      <xdr:col>1</xdr:col>
      <xdr:colOff>847725</xdr:colOff>
      <xdr:row>2253</xdr:row>
      <xdr:rowOff>113284</xdr:rowOff>
    </xdr:to>
    <xdr:pic>
      <xdr:nvPicPr>
        <xdr:cNvPr id="248" name="Picture 247"/>
        <xdr:cNvPicPr>
          <a:picLocks noChangeAspect="1"/>
        </xdr:cNvPicPr>
      </xdr:nvPicPr>
      <xdr:blipFill>
        <a:blip xmlns:r="http://schemas.openxmlformats.org/officeDocument/2006/relationships" r:embed="rId247" cstate="print">
          <a:extLst>
            <a:ext uri="{28A0092B-C50C-407E-A947-70E740481C1C}">
              <a14:useLocalDpi xmlns:a14="http://schemas.microsoft.com/office/drawing/2010/main" val="0"/>
            </a:ext>
          </a:extLst>
        </a:blip>
        <a:stretch>
          <a:fillRect/>
        </a:stretch>
      </xdr:blipFill>
      <xdr:spPr>
        <a:xfrm>
          <a:off x="864394" y="425577000"/>
          <a:ext cx="735806" cy="932434"/>
        </a:xfrm>
        <a:prstGeom prst="rect">
          <a:avLst/>
        </a:prstGeom>
      </xdr:spPr>
    </xdr:pic>
    <xdr:clientData/>
  </xdr:twoCellAnchor>
  <xdr:twoCellAnchor editAs="oneCell">
    <xdr:from>
      <xdr:col>1</xdr:col>
      <xdr:colOff>90487</xdr:colOff>
      <xdr:row>2256</xdr:row>
      <xdr:rowOff>125839</xdr:rowOff>
    </xdr:from>
    <xdr:to>
      <xdr:col>1</xdr:col>
      <xdr:colOff>876300</xdr:colOff>
      <xdr:row>2262</xdr:row>
      <xdr:rowOff>89535</xdr:rowOff>
    </xdr:to>
    <xdr:pic>
      <xdr:nvPicPr>
        <xdr:cNvPr id="249" name="Picture 248"/>
        <xdr:cNvPicPr>
          <a:picLocks noChangeAspect="1"/>
        </xdr:cNvPicPr>
      </xdr:nvPicPr>
      <xdr:blipFill>
        <a:blip xmlns:r="http://schemas.openxmlformats.org/officeDocument/2006/relationships" r:embed="rId248" cstate="print">
          <a:extLst>
            <a:ext uri="{28A0092B-C50C-407E-A947-70E740481C1C}">
              <a14:useLocalDpi xmlns:a14="http://schemas.microsoft.com/office/drawing/2010/main" val="0"/>
            </a:ext>
          </a:extLst>
        </a:blip>
        <a:stretch>
          <a:fillRect/>
        </a:stretch>
      </xdr:blipFill>
      <xdr:spPr>
        <a:xfrm>
          <a:off x="842962" y="428236489"/>
          <a:ext cx="785813" cy="992396"/>
        </a:xfrm>
        <a:prstGeom prst="rect">
          <a:avLst/>
        </a:prstGeom>
      </xdr:spPr>
    </xdr:pic>
    <xdr:clientData/>
  </xdr:twoCellAnchor>
  <xdr:twoCellAnchor editAs="oneCell">
    <xdr:from>
      <xdr:col>1</xdr:col>
      <xdr:colOff>76200</xdr:colOff>
      <xdr:row>2265</xdr:row>
      <xdr:rowOff>104775</xdr:rowOff>
    </xdr:from>
    <xdr:to>
      <xdr:col>1</xdr:col>
      <xdr:colOff>837671</xdr:colOff>
      <xdr:row>2271</xdr:row>
      <xdr:rowOff>36195</xdr:rowOff>
    </xdr:to>
    <xdr:pic>
      <xdr:nvPicPr>
        <xdr:cNvPr id="250" name="Picture 249"/>
        <xdr:cNvPicPr>
          <a:picLocks noChangeAspect="1"/>
        </xdr:cNvPicPr>
      </xdr:nvPicPr>
      <xdr:blipFill>
        <a:blip xmlns:r="http://schemas.openxmlformats.org/officeDocument/2006/relationships" r:embed="rId249" cstate="print">
          <a:extLst>
            <a:ext uri="{28A0092B-C50C-407E-A947-70E740481C1C}">
              <a14:useLocalDpi xmlns:a14="http://schemas.microsoft.com/office/drawing/2010/main" val="0"/>
            </a:ext>
          </a:extLst>
        </a:blip>
        <a:stretch>
          <a:fillRect/>
        </a:stretch>
      </xdr:blipFill>
      <xdr:spPr>
        <a:xfrm>
          <a:off x="828675" y="429929925"/>
          <a:ext cx="761471" cy="960120"/>
        </a:xfrm>
        <a:prstGeom prst="rect">
          <a:avLst/>
        </a:prstGeom>
      </xdr:spPr>
    </xdr:pic>
    <xdr:clientData/>
  </xdr:twoCellAnchor>
  <xdr:twoCellAnchor editAs="oneCell">
    <xdr:from>
      <xdr:col>1</xdr:col>
      <xdr:colOff>47626</xdr:colOff>
      <xdr:row>2275</xdr:row>
      <xdr:rowOff>38100</xdr:rowOff>
    </xdr:from>
    <xdr:to>
      <xdr:col>1</xdr:col>
      <xdr:colOff>866580</xdr:colOff>
      <xdr:row>2281</xdr:row>
      <xdr:rowOff>47625</xdr:rowOff>
    </xdr:to>
    <xdr:pic>
      <xdr:nvPicPr>
        <xdr:cNvPr id="251" name="Picture 250"/>
        <xdr:cNvPicPr>
          <a:picLocks noChangeAspect="1"/>
        </xdr:cNvPicPr>
      </xdr:nvPicPr>
      <xdr:blipFill>
        <a:blip xmlns:r="http://schemas.openxmlformats.org/officeDocument/2006/relationships" r:embed="rId250" cstate="print">
          <a:extLst>
            <a:ext uri="{28A0092B-C50C-407E-A947-70E740481C1C}">
              <a14:useLocalDpi xmlns:a14="http://schemas.microsoft.com/office/drawing/2010/main" val="0"/>
            </a:ext>
          </a:extLst>
        </a:blip>
        <a:stretch>
          <a:fillRect/>
        </a:stretch>
      </xdr:blipFill>
      <xdr:spPr>
        <a:xfrm>
          <a:off x="800101" y="431920650"/>
          <a:ext cx="818954" cy="1038225"/>
        </a:xfrm>
        <a:prstGeom prst="rect">
          <a:avLst/>
        </a:prstGeom>
      </xdr:spPr>
    </xdr:pic>
    <xdr:clientData/>
  </xdr:twoCellAnchor>
  <xdr:twoCellAnchor editAs="oneCell">
    <xdr:from>
      <xdr:col>1</xdr:col>
      <xdr:colOff>66675</xdr:colOff>
      <xdr:row>2284</xdr:row>
      <xdr:rowOff>38100</xdr:rowOff>
    </xdr:from>
    <xdr:to>
      <xdr:col>1</xdr:col>
      <xdr:colOff>873442</xdr:colOff>
      <xdr:row>2290</xdr:row>
      <xdr:rowOff>32386</xdr:rowOff>
    </xdr:to>
    <xdr:pic>
      <xdr:nvPicPr>
        <xdr:cNvPr id="252" name="Picture 251"/>
        <xdr:cNvPicPr>
          <a:picLocks noChangeAspect="1"/>
        </xdr:cNvPicPr>
      </xdr:nvPicPr>
      <xdr:blipFill>
        <a:blip xmlns:r="http://schemas.openxmlformats.org/officeDocument/2006/relationships" r:embed="rId251" cstate="print">
          <a:extLst>
            <a:ext uri="{28A0092B-C50C-407E-A947-70E740481C1C}">
              <a14:useLocalDpi xmlns:a14="http://schemas.microsoft.com/office/drawing/2010/main" val="0"/>
            </a:ext>
          </a:extLst>
        </a:blip>
        <a:stretch>
          <a:fillRect/>
        </a:stretch>
      </xdr:blipFill>
      <xdr:spPr>
        <a:xfrm>
          <a:off x="819150" y="433635150"/>
          <a:ext cx="806767" cy="1022986"/>
        </a:xfrm>
        <a:prstGeom prst="rect">
          <a:avLst/>
        </a:prstGeom>
      </xdr:spPr>
    </xdr:pic>
    <xdr:clientData/>
  </xdr:twoCellAnchor>
  <xdr:twoCellAnchor editAs="oneCell">
    <xdr:from>
      <xdr:col>1</xdr:col>
      <xdr:colOff>89536</xdr:colOff>
      <xdr:row>2312</xdr:row>
      <xdr:rowOff>3811</xdr:rowOff>
    </xdr:from>
    <xdr:to>
      <xdr:col>1</xdr:col>
      <xdr:colOff>885826</xdr:colOff>
      <xdr:row>2317</xdr:row>
      <xdr:rowOff>160106</xdr:rowOff>
    </xdr:to>
    <xdr:pic>
      <xdr:nvPicPr>
        <xdr:cNvPr id="253" name="Picture 252"/>
        <xdr:cNvPicPr>
          <a:picLocks noChangeAspect="1"/>
        </xdr:cNvPicPr>
      </xdr:nvPicPr>
      <xdr:blipFill>
        <a:blip xmlns:r="http://schemas.openxmlformats.org/officeDocument/2006/relationships" r:embed="rId252" cstate="print">
          <a:extLst>
            <a:ext uri="{28A0092B-C50C-407E-A947-70E740481C1C}">
              <a14:useLocalDpi xmlns:a14="http://schemas.microsoft.com/office/drawing/2010/main" val="0"/>
            </a:ext>
          </a:extLst>
        </a:blip>
        <a:stretch>
          <a:fillRect/>
        </a:stretch>
      </xdr:blipFill>
      <xdr:spPr>
        <a:xfrm>
          <a:off x="842011" y="438915811"/>
          <a:ext cx="796290" cy="1013545"/>
        </a:xfrm>
        <a:prstGeom prst="rect">
          <a:avLst/>
        </a:prstGeom>
      </xdr:spPr>
    </xdr:pic>
    <xdr:clientData/>
  </xdr:twoCellAnchor>
  <xdr:twoCellAnchor editAs="oneCell">
    <xdr:from>
      <xdr:col>1</xdr:col>
      <xdr:colOff>51435</xdr:colOff>
      <xdr:row>2323</xdr:row>
      <xdr:rowOff>92448</xdr:rowOff>
    </xdr:from>
    <xdr:to>
      <xdr:col>1</xdr:col>
      <xdr:colOff>876300</xdr:colOff>
      <xdr:row>2329</xdr:row>
      <xdr:rowOff>114299</xdr:rowOff>
    </xdr:to>
    <xdr:pic>
      <xdr:nvPicPr>
        <xdr:cNvPr id="254" name="Picture 253"/>
        <xdr:cNvPicPr>
          <a:picLocks noChangeAspect="1"/>
        </xdr:cNvPicPr>
      </xdr:nvPicPr>
      <xdr:blipFill>
        <a:blip xmlns:r="http://schemas.openxmlformats.org/officeDocument/2006/relationships" r:embed="rId253" cstate="print">
          <a:extLst>
            <a:ext uri="{28A0092B-C50C-407E-A947-70E740481C1C}">
              <a14:useLocalDpi xmlns:a14="http://schemas.microsoft.com/office/drawing/2010/main" val="0"/>
            </a:ext>
          </a:extLst>
        </a:blip>
        <a:stretch>
          <a:fillRect/>
        </a:stretch>
      </xdr:blipFill>
      <xdr:spPr>
        <a:xfrm>
          <a:off x="803910" y="440890398"/>
          <a:ext cx="824865" cy="1050551"/>
        </a:xfrm>
        <a:prstGeom prst="rect">
          <a:avLst/>
        </a:prstGeom>
      </xdr:spPr>
    </xdr:pic>
    <xdr:clientData/>
  </xdr:twoCellAnchor>
  <xdr:twoCellAnchor editAs="oneCell">
    <xdr:from>
      <xdr:col>1</xdr:col>
      <xdr:colOff>51436</xdr:colOff>
      <xdr:row>2292</xdr:row>
      <xdr:rowOff>157402</xdr:rowOff>
    </xdr:from>
    <xdr:to>
      <xdr:col>1</xdr:col>
      <xdr:colOff>876300</xdr:colOff>
      <xdr:row>2299</xdr:row>
      <xdr:rowOff>6984</xdr:rowOff>
    </xdr:to>
    <xdr:pic>
      <xdr:nvPicPr>
        <xdr:cNvPr id="255" name="Picture 254"/>
        <xdr:cNvPicPr>
          <a:picLocks noChangeAspect="1"/>
        </xdr:cNvPicPr>
      </xdr:nvPicPr>
      <xdr:blipFill>
        <a:blip xmlns:r="http://schemas.openxmlformats.org/officeDocument/2006/relationships" r:embed="rId254" cstate="print">
          <a:extLst>
            <a:ext uri="{28A0092B-C50C-407E-A947-70E740481C1C}">
              <a14:useLocalDpi xmlns:a14="http://schemas.microsoft.com/office/drawing/2010/main" val="0"/>
            </a:ext>
          </a:extLst>
        </a:blip>
        <a:stretch>
          <a:fillRect/>
        </a:stretch>
      </xdr:blipFill>
      <xdr:spPr>
        <a:xfrm>
          <a:off x="803911" y="435297502"/>
          <a:ext cx="824864" cy="1049732"/>
        </a:xfrm>
        <a:prstGeom prst="rect">
          <a:avLst/>
        </a:prstGeom>
      </xdr:spPr>
    </xdr:pic>
    <xdr:clientData/>
  </xdr:twoCellAnchor>
  <xdr:twoCellAnchor editAs="oneCell">
    <xdr:from>
      <xdr:col>1</xdr:col>
      <xdr:colOff>60961</xdr:colOff>
      <xdr:row>2302</xdr:row>
      <xdr:rowOff>57151</xdr:rowOff>
    </xdr:from>
    <xdr:to>
      <xdr:col>1</xdr:col>
      <xdr:colOff>881188</xdr:colOff>
      <xdr:row>2308</xdr:row>
      <xdr:rowOff>76201</xdr:rowOff>
    </xdr:to>
    <xdr:pic>
      <xdr:nvPicPr>
        <xdr:cNvPr id="256" name="Picture 255"/>
        <xdr:cNvPicPr>
          <a:picLocks noChangeAspect="1"/>
        </xdr:cNvPicPr>
      </xdr:nvPicPr>
      <xdr:blipFill>
        <a:blip xmlns:r="http://schemas.openxmlformats.org/officeDocument/2006/relationships" r:embed="rId255" cstate="print">
          <a:extLst>
            <a:ext uri="{28A0092B-C50C-407E-A947-70E740481C1C}">
              <a14:useLocalDpi xmlns:a14="http://schemas.microsoft.com/office/drawing/2010/main" val="0"/>
            </a:ext>
          </a:extLst>
        </a:blip>
        <a:stretch>
          <a:fillRect/>
        </a:stretch>
      </xdr:blipFill>
      <xdr:spPr>
        <a:xfrm>
          <a:off x="813436" y="437083201"/>
          <a:ext cx="820227" cy="10477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C2383"/>
  <sheetViews>
    <sheetView tabSelected="1" topLeftCell="A10" zoomScaleNormal="100" zoomScaleSheetLayoutView="90" workbookViewId="0">
      <selection activeCell="D32" sqref="D32:G32"/>
    </sheetView>
  </sheetViews>
  <sheetFormatPr defaultColWidth="8.85546875" defaultRowHeight="13.5" customHeight="1" x14ac:dyDescent="0.2"/>
  <cols>
    <col min="1" max="1" width="11.28515625" style="32" customWidth="1"/>
    <col min="2" max="2" width="13.7109375" style="43" customWidth="1"/>
    <col min="3" max="3" width="13.7109375" style="60" customWidth="1"/>
    <col min="4" max="4" width="14.7109375" style="49" customWidth="1"/>
    <col min="5" max="5" width="14.85546875" style="100" customWidth="1"/>
    <col min="6" max="6" width="12.140625" style="100" customWidth="1"/>
    <col min="7" max="7" width="11.5703125" style="101" customWidth="1"/>
    <col min="8" max="8" width="10" style="14" customWidth="1"/>
    <col min="9" max="9" width="14" style="77" customWidth="1"/>
    <col min="10" max="10" width="11.42578125" style="77" customWidth="1"/>
    <col min="11" max="11" width="11" style="100" customWidth="1"/>
    <col min="12" max="13" width="11" style="7" customWidth="1"/>
    <col min="14" max="14" width="9" style="33" bestFit="1" customWidth="1"/>
    <col min="15" max="15" width="11.85546875" style="33" customWidth="1"/>
    <col min="16" max="16" width="11" style="32" customWidth="1"/>
    <col min="17" max="17" width="10.42578125" style="32" customWidth="1"/>
    <col min="18" max="18" width="9.85546875" style="32" customWidth="1"/>
    <col min="19" max="19" width="10.7109375" style="33" customWidth="1"/>
    <col min="20" max="20" width="10.5703125" style="33" customWidth="1"/>
    <col min="21" max="21" width="12.7109375" style="32" bestFit="1" customWidth="1"/>
    <col min="22" max="22" width="10.42578125" style="32" customWidth="1"/>
    <col min="23" max="23" width="9" style="32" bestFit="1" customWidth="1"/>
    <col min="24" max="24" width="11.85546875" style="33" customWidth="1"/>
    <col min="25" max="25" width="11.140625" style="33" customWidth="1"/>
    <col min="26" max="26" width="9.140625" style="32" bestFit="1" customWidth="1"/>
    <col min="27" max="27" width="9.28515625" style="32" bestFit="1" customWidth="1"/>
    <col min="28" max="28" width="9" style="32" bestFit="1" customWidth="1"/>
    <col min="29" max="30" width="10.7109375" style="33" customWidth="1"/>
    <col min="31" max="31" width="9.140625" style="32" bestFit="1" customWidth="1"/>
    <col min="32" max="32" width="10.140625" style="32" customWidth="1"/>
    <col min="33" max="33" width="11.7109375" style="32" customWidth="1"/>
    <col min="34" max="34" width="11" style="33" customWidth="1"/>
    <col min="35" max="35" width="11.7109375" style="33" customWidth="1"/>
    <col min="36" max="37" width="9.140625" style="32" bestFit="1" customWidth="1"/>
    <col min="38" max="38" width="9" style="32" bestFit="1" customWidth="1"/>
    <col min="39" max="39" width="9" style="33" bestFit="1" customWidth="1"/>
    <col min="40" max="40" width="9.140625" style="33" bestFit="1" customWidth="1"/>
    <col min="41" max="41" width="9.140625" style="32" bestFit="1" customWidth="1"/>
    <col min="42" max="42" width="9.5703125" style="32" bestFit="1" customWidth="1"/>
    <col min="43" max="43" width="9.140625" style="32" bestFit="1" customWidth="1"/>
    <col min="44" max="44" width="9" style="33" bestFit="1" customWidth="1"/>
    <col min="45" max="45" width="10.7109375" style="33" customWidth="1"/>
    <col min="46" max="46" width="9.140625" style="32" bestFit="1" customWidth="1"/>
    <col min="47" max="47" width="9.28515625" style="32" bestFit="1" customWidth="1"/>
    <col min="48" max="49" width="9.140625" style="32" bestFit="1" customWidth="1"/>
    <col min="50" max="50" width="9" style="32" bestFit="1" customWidth="1"/>
    <col min="51" max="51" width="11.28515625" style="32" customWidth="1"/>
    <col min="52" max="52" width="9.140625" style="32" bestFit="1" customWidth="1"/>
    <col min="53" max="53" width="9" style="32" bestFit="1" customWidth="1"/>
    <col min="54" max="54" width="9.140625" style="32" bestFit="1" customWidth="1"/>
    <col min="55" max="55" width="9" style="32" bestFit="1" customWidth="1"/>
    <col min="56" max="56" width="9.140625" style="32" bestFit="1" customWidth="1"/>
    <col min="57" max="58" width="9" style="32" bestFit="1" customWidth="1"/>
    <col min="59" max="59" width="11.140625" style="32" customWidth="1"/>
    <col min="60" max="60" width="8.85546875" style="32"/>
    <col min="61" max="61" width="9.140625" style="32" bestFit="1" customWidth="1"/>
    <col min="62" max="62" width="8.85546875" style="32"/>
    <col min="63" max="63" width="9.140625" style="32" bestFit="1" customWidth="1"/>
    <col min="64" max="64" width="9" style="32" bestFit="1" customWidth="1"/>
    <col min="65" max="65" width="8.85546875" style="32"/>
    <col min="66" max="66" width="9.140625" style="32" bestFit="1" customWidth="1"/>
    <col min="67" max="70" width="9" style="32" bestFit="1" customWidth="1"/>
    <col min="71" max="71" width="10" style="32" customWidth="1"/>
    <col min="72" max="74" width="9" style="32" bestFit="1" customWidth="1"/>
    <col min="75" max="75" width="8.85546875" style="32"/>
    <col min="76" max="76" width="9" style="32" bestFit="1" customWidth="1"/>
    <col min="77" max="77" width="8.85546875" style="32"/>
    <col min="78" max="78" width="9" style="32" bestFit="1" customWidth="1"/>
    <col min="79" max="79" width="8.85546875" style="32"/>
    <col min="80" max="81" width="9" style="32" bestFit="1" customWidth="1"/>
    <col min="82" max="82" width="11.7109375" style="32" customWidth="1"/>
    <col min="83" max="86" width="9" style="32" bestFit="1" customWidth="1"/>
    <col min="87" max="89" width="8.85546875" style="32"/>
    <col min="90" max="90" width="9" style="32" bestFit="1" customWidth="1"/>
    <col min="91" max="91" width="8.85546875" style="32"/>
    <col min="92" max="92" width="9" style="32" bestFit="1" customWidth="1"/>
    <col min="93" max="96" width="8.85546875" style="32"/>
    <col min="97" max="98" width="9" style="32" bestFit="1" customWidth="1"/>
    <col min="99" max="103" width="8.85546875" style="32"/>
    <col min="104" max="104" width="9" style="32" bestFit="1" customWidth="1"/>
    <col min="105" max="105" width="8.85546875" style="32"/>
    <col min="106" max="106" width="9" style="32" bestFit="1" customWidth="1"/>
    <col min="107" max="113" width="8.85546875" style="32"/>
    <col min="114" max="114" width="9" style="32" bestFit="1" customWidth="1"/>
    <col min="115" max="115" width="8.85546875" style="32"/>
    <col min="116" max="116" width="9" style="32" bestFit="1" customWidth="1"/>
    <col min="117" max="121" width="8.85546875" style="32"/>
    <col min="122" max="122" width="9" style="32" bestFit="1" customWidth="1"/>
    <col min="123" max="123" width="8.85546875" style="32"/>
    <col min="124" max="124" width="9" style="32" bestFit="1" customWidth="1"/>
    <col min="125" max="130" width="8.85546875" style="32"/>
    <col min="131" max="131" width="9" style="32" bestFit="1" customWidth="1"/>
    <col min="132" max="132" width="8.85546875" style="32"/>
    <col min="133" max="133" width="9" style="32" bestFit="1" customWidth="1"/>
    <col min="134" max="138" width="8.85546875" style="32"/>
    <col min="139" max="139" width="9" style="32" bestFit="1" customWidth="1"/>
    <col min="140" max="140" width="8.85546875" style="32"/>
    <col min="141" max="141" width="9" style="32" bestFit="1" customWidth="1"/>
    <col min="142" max="146" width="8.85546875" style="32"/>
    <col min="147" max="147" width="9" style="32" bestFit="1" customWidth="1"/>
    <col min="148" max="148" width="8.85546875" style="32"/>
    <col min="149" max="149" width="9" style="32" bestFit="1" customWidth="1"/>
    <col min="150" max="153" width="8.85546875" style="32"/>
    <col min="154" max="154" width="9" style="32" bestFit="1" customWidth="1"/>
    <col min="155" max="155" width="8.85546875" style="32"/>
    <col min="156" max="156" width="9" style="32" bestFit="1" customWidth="1"/>
    <col min="157" max="162" width="8.85546875" style="32"/>
    <col min="163" max="163" width="9" style="32" bestFit="1" customWidth="1"/>
    <col min="164" max="164" width="8.85546875" style="32"/>
    <col min="165" max="165" width="9" style="32" bestFit="1" customWidth="1"/>
    <col min="166" max="172" width="8.85546875" style="32"/>
    <col min="173" max="173" width="9" style="32" bestFit="1" customWidth="1"/>
    <col min="174" max="178" width="8.85546875" style="32"/>
    <col min="179" max="179" width="9" style="32" bestFit="1" customWidth="1"/>
    <col min="180" max="180" width="8.85546875" style="32"/>
    <col min="181" max="181" width="9" style="32" bestFit="1" customWidth="1"/>
    <col min="182" max="192" width="8.85546875" style="32"/>
    <col min="193" max="193" width="9" style="32" bestFit="1" customWidth="1"/>
    <col min="194" max="194" width="8.85546875" style="32"/>
    <col min="195" max="195" width="9" style="32" bestFit="1" customWidth="1"/>
    <col min="196" max="200" width="8.85546875" style="32"/>
    <col min="201" max="201" width="9" style="32" bestFit="1" customWidth="1"/>
    <col min="202" max="202" width="8.85546875" style="32"/>
    <col min="203" max="203" width="9" style="32" bestFit="1" customWidth="1"/>
    <col min="204" max="209" width="8.85546875" style="32"/>
    <col min="210" max="210" width="9" style="32" bestFit="1" customWidth="1"/>
    <col min="211" max="211" width="8.85546875" style="32"/>
    <col min="212" max="212" width="9" style="32" bestFit="1" customWidth="1"/>
    <col min="213" max="217" width="8.85546875" style="32"/>
    <col min="218" max="218" width="9" style="32" bestFit="1" customWidth="1"/>
    <col min="219" max="219" width="8.85546875" style="32"/>
    <col min="220" max="220" width="9" style="32" bestFit="1" customWidth="1"/>
    <col min="221" max="225" width="8.85546875" style="32"/>
    <col min="226" max="226" width="9" style="32" bestFit="1" customWidth="1"/>
    <col min="227" max="227" width="8.85546875" style="32"/>
    <col min="228" max="228" width="9" style="32" bestFit="1" customWidth="1"/>
    <col min="229" max="234" width="8.85546875" style="32"/>
    <col min="235" max="235" width="9" style="32" bestFit="1" customWidth="1"/>
    <col min="236" max="236" width="8.85546875" style="32"/>
    <col min="237" max="237" width="9" style="32" bestFit="1" customWidth="1"/>
    <col min="238" max="242" width="8.85546875" style="32"/>
    <col min="243" max="243" width="9" style="32" bestFit="1" customWidth="1"/>
    <col min="244" max="244" width="8.85546875" style="32"/>
    <col min="245" max="245" width="9" style="32" bestFit="1" customWidth="1"/>
    <col min="246" max="16384" width="8.85546875" style="32"/>
  </cols>
  <sheetData>
    <row r="1" spans="2:61" s="168" customFormat="1" ht="13.5" customHeight="1" thickBot="1" x14ac:dyDescent="0.4">
      <c r="B1" s="300" t="s">
        <v>787</v>
      </c>
      <c r="C1" s="301"/>
      <c r="D1" s="301"/>
      <c r="E1" s="301"/>
      <c r="F1" s="301"/>
      <c r="G1" s="302"/>
      <c r="I1" s="303" t="s">
        <v>788</v>
      </c>
      <c r="J1" s="304"/>
      <c r="K1" s="167"/>
      <c r="L1" s="170"/>
      <c r="M1" s="170"/>
      <c r="BI1" s="169"/>
    </row>
    <row r="2" spans="2:61" ht="13.5" customHeight="1" x14ac:dyDescent="0.2">
      <c r="B2" s="36"/>
      <c r="C2" s="67"/>
      <c r="D2" s="103"/>
      <c r="E2" s="37"/>
      <c r="F2" s="37"/>
      <c r="G2" s="186"/>
      <c r="H2" s="32"/>
      <c r="I2" s="94" t="s">
        <v>0</v>
      </c>
      <c r="J2" s="92" t="s">
        <v>1</v>
      </c>
      <c r="K2" s="31"/>
      <c r="L2" s="8"/>
      <c r="M2" s="8"/>
      <c r="BI2" s="40"/>
    </row>
    <row r="3" spans="2:61" ht="13.5" customHeight="1" x14ac:dyDescent="0.2">
      <c r="G3" s="187"/>
      <c r="H3" s="32"/>
      <c r="I3" s="94" t="s">
        <v>0</v>
      </c>
      <c r="J3" s="92" t="s">
        <v>33</v>
      </c>
      <c r="K3" s="31"/>
      <c r="L3" s="8"/>
      <c r="M3" s="8"/>
      <c r="BI3" s="40"/>
    </row>
    <row r="4" spans="2:61" ht="13.5" customHeight="1" x14ac:dyDescent="0.2">
      <c r="C4" s="171" t="s">
        <v>0</v>
      </c>
      <c r="D4" s="42" t="s">
        <v>1</v>
      </c>
      <c r="E4" s="140">
        <v>1854</v>
      </c>
      <c r="F4" s="140" t="s">
        <v>21</v>
      </c>
      <c r="G4" s="188">
        <f>SUM(1920-E4)</f>
        <v>66</v>
      </c>
      <c r="H4" s="32"/>
      <c r="I4" s="94" t="s">
        <v>2</v>
      </c>
      <c r="J4" s="92" t="s">
        <v>3</v>
      </c>
      <c r="K4" s="31"/>
      <c r="L4" s="8"/>
      <c r="M4" s="8"/>
      <c r="BI4" s="40"/>
    </row>
    <row r="5" spans="2:61" ht="13.5" customHeight="1" x14ac:dyDescent="0.2">
      <c r="C5" s="171" t="s">
        <v>0</v>
      </c>
      <c r="D5" s="42" t="s">
        <v>33</v>
      </c>
      <c r="E5" s="140" t="s">
        <v>36</v>
      </c>
      <c r="F5" s="140" t="s">
        <v>37</v>
      </c>
      <c r="G5" s="188" t="s">
        <v>38</v>
      </c>
      <c r="H5" s="32"/>
      <c r="I5" s="12" t="s">
        <v>4</v>
      </c>
      <c r="J5" s="13" t="s">
        <v>5</v>
      </c>
      <c r="K5" s="31"/>
      <c r="L5" s="8"/>
      <c r="M5" s="8"/>
      <c r="BI5" s="40"/>
    </row>
    <row r="6" spans="2:61" ht="13.5" customHeight="1" x14ac:dyDescent="0.2">
      <c r="G6" s="187"/>
      <c r="H6" s="32"/>
      <c r="I6" s="105" t="s">
        <v>6</v>
      </c>
      <c r="J6" s="77" t="s">
        <v>5</v>
      </c>
      <c r="K6" s="31"/>
      <c r="L6" s="8"/>
      <c r="M6" s="8"/>
      <c r="BI6" s="40"/>
    </row>
    <row r="7" spans="2:61" ht="13.5" customHeight="1" x14ac:dyDescent="0.2">
      <c r="D7" s="49" t="s">
        <v>755</v>
      </c>
      <c r="H7" s="32"/>
      <c r="I7" s="105" t="s">
        <v>6</v>
      </c>
      <c r="J7" s="77" t="s">
        <v>34</v>
      </c>
      <c r="L7" s="8"/>
      <c r="BI7" s="40"/>
    </row>
    <row r="8" spans="2:61" ht="13.5" customHeight="1" x14ac:dyDescent="0.2">
      <c r="H8" s="32"/>
      <c r="I8" s="298" t="s">
        <v>790</v>
      </c>
      <c r="J8" s="299"/>
      <c r="K8" s="299"/>
      <c r="L8" s="299"/>
      <c r="BI8" s="40"/>
    </row>
    <row r="9" spans="2:61" ht="13.5" customHeight="1" x14ac:dyDescent="0.2">
      <c r="H9" s="32"/>
      <c r="I9" s="105" t="s">
        <v>7</v>
      </c>
      <c r="J9" s="77" t="s">
        <v>8</v>
      </c>
      <c r="L9" s="8"/>
      <c r="BI9" s="40"/>
    </row>
    <row r="10" spans="2:61" ht="13.5" customHeight="1" thickBot="1" x14ac:dyDescent="0.25">
      <c r="B10" s="55"/>
      <c r="C10" s="59"/>
      <c r="D10" s="246"/>
      <c r="E10" s="54"/>
      <c r="F10" s="54"/>
      <c r="G10" s="189"/>
      <c r="H10" s="32"/>
      <c r="I10" s="105" t="s">
        <v>9</v>
      </c>
      <c r="J10" s="77" t="s">
        <v>10</v>
      </c>
      <c r="K10" s="31"/>
      <c r="L10" s="8"/>
      <c r="M10" s="8"/>
      <c r="BI10" s="40"/>
    </row>
    <row r="11" spans="2:61" ht="13.5" customHeight="1" x14ac:dyDescent="0.2">
      <c r="B11" s="36"/>
      <c r="C11" s="67"/>
      <c r="D11" s="103"/>
      <c r="E11" s="37"/>
      <c r="F11" s="37"/>
      <c r="G11" s="186"/>
      <c r="H11" s="32"/>
      <c r="I11" s="106" t="s">
        <v>35</v>
      </c>
      <c r="J11" s="107" t="s">
        <v>5</v>
      </c>
      <c r="K11" s="108"/>
      <c r="L11" s="8"/>
      <c r="BI11" s="40"/>
    </row>
    <row r="12" spans="2:61" ht="13.5" customHeight="1" x14ac:dyDescent="0.2">
      <c r="G12" s="187"/>
      <c r="H12" s="32"/>
      <c r="I12" s="12" t="s">
        <v>11</v>
      </c>
      <c r="J12" s="13" t="s">
        <v>12</v>
      </c>
      <c r="K12" s="31"/>
      <c r="L12" s="8"/>
      <c r="M12" s="8"/>
      <c r="BB12" s="40"/>
      <c r="BC12" s="40"/>
      <c r="BI12" s="40"/>
    </row>
    <row r="13" spans="2:61" ht="13.5" customHeight="1" x14ac:dyDescent="0.2">
      <c r="C13" s="171" t="s">
        <v>2</v>
      </c>
      <c r="D13" s="42" t="s">
        <v>3</v>
      </c>
      <c r="E13" s="140">
        <v>1841</v>
      </c>
      <c r="F13" s="140" t="s">
        <v>22</v>
      </c>
      <c r="G13" s="188">
        <f>SUM(1921-E13)</f>
        <v>80</v>
      </c>
      <c r="H13" s="32"/>
      <c r="I13" s="4" t="s">
        <v>13</v>
      </c>
      <c r="J13" s="109" t="s">
        <v>14</v>
      </c>
      <c r="K13" s="110"/>
      <c r="L13" s="5"/>
      <c r="M13" s="5"/>
    </row>
    <row r="14" spans="2:61" ht="13.5" customHeight="1" x14ac:dyDescent="0.2">
      <c r="B14" s="48"/>
      <c r="H14" s="32"/>
      <c r="I14" s="105" t="s">
        <v>15</v>
      </c>
      <c r="J14" s="77" t="s">
        <v>16</v>
      </c>
      <c r="K14" s="31"/>
      <c r="L14" s="8"/>
    </row>
    <row r="15" spans="2:61" ht="13.5" customHeight="1" x14ac:dyDescent="0.25">
      <c r="D15" s="281" t="s">
        <v>756</v>
      </c>
      <c r="E15" s="295"/>
      <c r="F15" s="295"/>
      <c r="G15" s="262"/>
      <c r="H15" s="32"/>
      <c r="I15" s="111" t="s">
        <v>17</v>
      </c>
      <c r="J15" s="112" t="s">
        <v>18</v>
      </c>
      <c r="K15" s="113"/>
      <c r="L15" s="114"/>
    </row>
    <row r="16" spans="2:61" ht="13.5" customHeight="1" x14ac:dyDescent="0.25">
      <c r="B16" s="48"/>
      <c r="D16" s="295"/>
      <c r="E16" s="295"/>
      <c r="F16" s="295"/>
      <c r="G16" s="262"/>
      <c r="H16" s="32"/>
      <c r="I16" s="105" t="s">
        <v>19</v>
      </c>
      <c r="J16" s="77" t="s">
        <v>20</v>
      </c>
      <c r="L16" s="8"/>
    </row>
    <row r="17" spans="2:52" ht="13.5" customHeight="1" x14ac:dyDescent="0.2">
      <c r="B17" s="48"/>
      <c r="H17" s="32"/>
      <c r="I17" s="94" t="s">
        <v>41</v>
      </c>
      <c r="J17" s="92" t="s">
        <v>42</v>
      </c>
      <c r="K17" s="31"/>
      <c r="L17" s="8"/>
      <c r="M17" s="8"/>
    </row>
    <row r="18" spans="2:52" ht="13.5" customHeight="1" x14ac:dyDescent="0.2">
      <c r="B18" s="48"/>
      <c r="H18" s="32"/>
      <c r="I18" s="94" t="s">
        <v>55</v>
      </c>
      <c r="J18" s="92" t="s">
        <v>56</v>
      </c>
      <c r="K18" s="31"/>
      <c r="L18" s="8"/>
      <c r="M18" s="8"/>
    </row>
    <row r="19" spans="2:52" ht="13.5" customHeight="1" thickBot="1" x14ac:dyDescent="0.25">
      <c r="B19" s="53"/>
      <c r="C19" s="59"/>
      <c r="D19" s="246"/>
      <c r="E19" s="54"/>
      <c r="F19" s="54"/>
      <c r="G19" s="189"/>
      <c r="H19" s="32"/>
      <c r="I19" s="94" t="s">
        <v>55</v>
      </c>
      <c r="J19" s="115" t="s">
        <v>762</v>
      </c>
      <c r="K19" s="108"/>
      <c r="L19" s="8"/>
    </row>
    <row r="20" spans="2:52" ht="13.5" customHeight="1" x14ac:dyDescent="0.2">
      <c r="B20" s="36"/>
      <c r="C20" s="67"/>
      <c r="D20" s="103"/>
      <c r="E20" s="37"/>
      <c r="F20" s="37"/>
      <c r="G20" s="186"/>
      <c r="H20" s="32"/>
      <c r="I20" s="116" t="s">
        <v>44</v>
      </c>
      <c r="J20" s="117" t="s">
        <v>45</v>
      </c>
      <c r="K20" s="26"/>
      <c r="L20" s="8"/>
      <c r="M20" s="30"/>
    </row>
    <row r="21" spans="2:52" ht="13.5" customHeight="1" x14ac:dyDescent="0.2">
      <c r="H21" s="32"/>
      <c r="I21" s="105" t="s">
        <v>46</v>
      </c>
      <c r="J21" s="77" t="s">
        <v>16</v>
      </c>
    </row>
    <row r="22" spans="2:52" ht="13.5" customHeight="1" x14ac:dyDescent="0.2">
      <c r="C22" s="172" t="s">
        <v>4</v>
      </c>
      <c r="D22" s="42" t="s">
        <v>5</v>
      </c>
      <c r="E22" s="8">
        <v>1846</v>
      </c>
      <c r="F22" s="8" t="s">
        <v>23</v>
      </c>
      <c r="G22" s="190">
        <f>SUM(1922-E22)</f>
        <v>76</v>
      </c>
      <c r="H22" s="32"/>
      <c r="I22" s="105" t="s">
        <v>46</v>
      </c>
      <c r="J22" s="77" t="s">
        <v>47</v>
      </c>
      <c r="L22" s="8"/>
    </row>
    <row r="23" spans="2:52" ht="13.5" customHeight="1" x14ac:dyDescent="0.2">
      <c r="H23" s="32"/>
      <c r="I23" s="12" t="s">
        <v>46</v>
      </c>
      <c r="J23" s="13" t="s">
        <v>48</v>
      </c>
      <c r="K23" s="31"/>
      <c r="L23" s="8"/>
      <c r="AY23" s="33"/>
      <c r="AZ23" s="33"/>
    </row>
    <row r="24" spans="2:52" ht="13.5" customHeight="1" x14ac:dyDescent="0.25">
      <c r="D24" s="281" t="s">
        <v>757</v>
      </c>
      <c r="E24" s="284"/>
      <c r="F24" s="284"/>
      <c r="G24" s="262"/>
      <c r="H24" s="32"/>
      <c r="I24" s="12" t="s">
        <v>46</v>
      </c>
      <c r="J24" s="77" t="s">
        <v>49</v>
      </c>
      <c r="AY24" s="33"/>
      <c r="AZ24" s="33"/>
    </row>
    <row r="25" spans="2:52" ht="13.5" customHeight="1" x14ac:dyDescent="0.25">
      <c r="D25" s="284"/>
      <c r="E25" s="284"/>
      <c r="F25" s="284"/>
      <c r="G25" s="262"/>
      <c r="H25" s="32"/>
      <c r="I25" s="106" t="s">
        <v>50</v>
      </c>
      <c r="J25" s="107" t="s">
        <v>51</v>
      </c>
      <c r="K25" s="108"/>
      <c r="L25" s="8"/>
      <c r="AY25" s="33"/>
      <c r="AZ25" s="33"/>
    </row>
    <row r="26" spans="2:52" ht="13.5" customHeight="1" x14ac:dyDescent="0.2">
      <c r="D26" s="284"/>
      <c r="E26" s="284"/>
      <c r="F26" s="284"/>
      <c r="G26" s="191"/>
      <c r="H26" s="32"/>
      <c r="I26" s="12" t="s">
        <v>52</v>
      </c>
      <c r="J26" s="13" t="s">
        <v>53</v>
      </c>
      <c r="K26" s="31"/>
      <c r="L26" s="8"/>
      <c r="AY26" s="33"/>
      <c r="AZ26" s="33"/>
    </row>
    <row r="27" spans="2:52" ht="13.5" customHeight="1" x14ac:dyDescent="0.2">
      <c r="E27" s="25"/>
      <c r="F27" s="8"/>
      <c r="G27" s="191"/>
      <c r="H27" s="32"/>
      <c r="I27" s="118" t="s">
        <v>66</v>
      </c>
      <c r="J27" s="119" t="s">
        <v>10</v>
      </c>
      <c r="AY27" s="33"/>
      <c r="AZ27" s="33"/>
    </row>
    <row r="28" spans="2:52" ht="13.5" customHeight="1" thickBot="1" x14ac:dyDescent="0.25">
      <c r="B28" s="55"/>
      <c r="C28" s="59"/>
      <c r="D28" s="246"/>
      <c r="E28" s="54"/>
      <c r="F28" s="54"/>
      <c r="G28" s="189"/>
      <c r="H28" s="32"/>
      <c r="I28" s="12" t="s">
        <v>66</v>
      </c>
      <c r="J28" s="13" t="s">
        <v>84</v>
      </c>
      <c r="K28" s="31"/>
      <c r="L28" s="8"/>
      <c r="M28" s="8"/>
      <c r="AY28" s="33"/>
      <c r="AZ28" s="33"/>
    </row>
    <row r="29" spans="2:52" ht="13.5" customHeight="1" x14ac:dyDescent="0.2">
      <c r="B29" s="36"/>
      <c r="C29" s="67"/>
      <c r="D29" s="103"/>
      <c r="E29" s="37"/>
      <c r="F29" s="37"/>
      <c r="G29" s="186"/>
      <c r="H29" s="32"/>
      <c r="I29" s="106" t="s">
        <v>67</v>
      </c>
      <c r="J29" s="13" t="s">
        <v>68</v>
      </c>
      <c r="K29" s="31"/>
      <c r="L29" s="8"/>
      <c r="M29" s="8"/>
      <c r="AY29" s="33"/>
      <c r="AZ29" s="33"/>
    </row>
    <row r="30" spans="2:52" ht="13.5" customHeight="1" x14ac:dyDescent="0.2">
      <c r="C30" s="173" t="s">
        <v>6</v>
      </c>
      <c r="D30" s="49" t="s">
        <v>5</v>
      </c>
      <c r="E30" s="31">
        <v>1857</v>
      </c>
      <c r="F30" s="31" t="s">
        <v>24</v>
      </c>
      <c r="G30" s="190">
        <f>SUM(1922-E30)</f>
        <v>65</v>
      </c>
      <c r="H30" s="32"/>
      <c r="I30" s="106" t="s">
        <v>67</v>
      </c>
      <c r="J30" s="107" t="s">
        <v>85</v>
      </c>
      <c r="K30" s="108"/>
      <c r="L30" s="8"/>
      <c r="AY30" s="33"/>
      <c r="AZ30" s="33"/>
    </row>
    <row r="31" spans="2:52" ht="13.5" customHeight="1" x14ac:dyDescent="0.2">
      <c r="C31" s="173" t="s">
        <v>6</v>
      </c>
      <c r="D31" s="49" t="s">
        <v>34</v>
      </c>
      <c r="E31" s="100">
        <v>1847</v>
      </c>
      <c r="F31" s="31" t="s">
        <v>39</v>
      </c>
      <c r="G31" s="101">
        <f>SUM(1923-E31)</f>
        <v>76</v>
      </c>
      <c r="H31" s="32"/>
      <c r="I31" s="12" t="s">
        <v>69</v>
      </c>
      <c r="J31" s="13" t="s">
        <v>70</v>
      </c>
      <c r="K31" s="31"/>
      <c r="L31" s="8"/>
      <c r="M31" s="8"/>
      <c r="AY31" s="33"/>
      <c r="AZ31" s="33"/>
    </row>
    <row r="32" spans="2:52" ht="13.5" customHeight="1" x14ac:dyDescent="0.2">
      <c r="D32" s="279" t="s">
        <v>747</v>
      </c>
      <c r="E32" s="279"/>
      <c r="F32" s="279"/>
      <c r="G32" s="309"/>
      <c r="H32" s="32"/>
      <c r="I32" s="12" t="s">
        <v>69</v>
      </c>
      <c r="J32" s="13" t="s">
        <v>3</v>
      </c>
      <c r="K32" s="31"/>
      <c r="L32" s="8"/>
      <c r="AY32" s="33"/>
      <c r="AZ32" s="33"/>
    </row>
    <row r="33" spans="2:53" ht="13.5" customHeight="1" x14ac:dyDescent="0.2">
      <c r="H33" s="32"/>
      <c r="I33" s="111" t="s">
        <v>71</v>
      </c>
      <c r="J33" s="112" t="s">
        <v>16</v>
      </c>
      <c r="K33" s="113"/>
      <c r="L33" s="114"/>
      <c r="AY33" s="33"/>
      <c r="AZ33" s="33"/>
    </row>
    <row r="34" spans="2:53" ht="13.5" customHeight="1" x14ac:dyDescent="0.25">
      <c r="D34" s="281" t="s">
        <v>758</v>
      </c>
      <c r="E34" s="308"/>
      <c r="F34" s="308"/>
      <c r="G34" s="262"/>
      <c r="H34" s="32"/>
      <c r="I34" s="106" t="s">
        <v>71</v>
      </c>
      <c r="J34" s="107" t="s">
        <v>86</v>
      </c>
      <c r="K34" s="108"/>
      <c r="L34" s="8"/>
      <c r="AR34" s="32"/>
      <c r="AS34" s="32"/>
      <c r="AT34" s="33"/>
      <c r="AU34" s="33"/>
      <c r="AY34" s="33"/>
      <c r="AZ34" s="33"/>
    </row>
    <row r="35" spans="2:53" ht="13.5" customHeight="1" x14ac:dyDescent="0.25">
      <c r="D35" s="308"/>
      <c r="E35" s="308"/>
      <c r="F35" s="308"/>
      <c r="G35" s="263"/>
      <c r="H35" s="90"/>
      <c r="I35" s="105" t="s">
        <v>46</v>
      </c>
      <c r="J35" s="77" t="s">
        <v>72</v>
      </c>
      <c r="K35" s="31"/>
      <c r="L35" s="8"/>
      <c r="M35" s="8"/>
      <c r="N35" s="32"/>
      <c r="P35" s="33"/>
      <c r="S35" s="32"/>
      <c r="U35" s="33"/>
      <c r="X35" s="32"/>
      <c r="Z35" s="33"/>
      <c r="AC35" s="32"/>
      <c r="AE35" s="33"/>
      <c r="AH35" s="32"/>
      <c r="AJ35" s="33"/>
      <c r="AM35" s="32"/>
      <c r="AO35" s="33"/>
      <c r="AR35" s="32"/>
      <c r="AS35" s="32"/>
      <c r="AU35" s="33"/>
      <c r="AV35" s="33"/>
      <c r="AZ35" s="33"/>
      <c r="BA35" s="33"/>
    </row>
    <row r="36" spans="2:53" ht="13.5" customHeight="1" x14ac:dyDescent="0.25">
      <c r="D36" s="308"/>
      <c r="E36" s="308"/>
      <c r="F36" s="308"/>
      <c r="G36" s="263"/>
      <c r="H36" s="32"/>
      <c r="I36" s="12" t="s">
        <v>7</v>
      </c>
      <c r="J36" s="13" t="s">
        <v>73</v>
      </c>
      <c r="K36" s="31"/>
      <c r="L36" s="8"/>
      <c r="AR36" s="32"/>
      <c r="AS36" s="32"/>
      <c r="AT36" s="33"/>
      <c r="AU36" s="33"/>
      <c r="AY36" s="33"/>
      <c r="AZ36" s="33"/>
    </row>
    <row r="37" spans="2:53" ht="13.5" customHeight="1" thickBot="1" x14ac:dyDescent="0.25">
      <c r="B37" s="53"/>
      <c r="C37" s="59"/>
      <c r="D37" s="246"/>
      <c r="E37" s="54"/>
      <c r="F37" s="54"/>
      <c r="G37" s="189"/>
      <c r="H37" s="32"/>
      <c r="I37" s="12" t="s">
        <v>74</v>
      </c>
      <c r="J37" s="13" t="s">
        <v>75</v>
      </c>
      <c r="AR37" s="32"/>
      <c r="AS37" s="32"/>
      <c r="AT37" s="33"/>
      <c r="AU37" s="33"/>
      <c r="AY37" s="33"/>
      <c r="AZ37" s="33"/>
    </row>
    <row r="38" spans="2:53" ht="13.5" customHeight="1" x14ac:dyDescent="0.2">
      <c r="B38" s="36"/>
      <c r="C38" s="67"/>
      <c r="D38" s="103"/>
      <c r="E38" s="37"/>
      <c r="F38" s="37"/>
      <c r="G38" s="186"/>
      <c r="H38" s="32"/>
      <c r="I38" s="12" t="s">
        <v>7</v>
      </c>
      <c r="J38" s="13" t="s">
        <v>91</v>
      </c>
      <c r="K38" s="31"/>
      <c r="L38" s="8"/>
      <c r="AR38" s="32"/>
      <c r="AS38" s="32"/>
      <c r="AT38" s="33"/>
      <c r="AU38" s="33"/>
      <c r="AY38" s="33"/>
      <c r="AZ38" s="33"/>
    </row>
    <row r="39" spans="2:53" ht="13.5" customHeight="1" x14ac:dyDescent="0.2">
      <c r="H39" s="32"/>
      <c r="I39" s="111" t="s">
        <v>92</v>
      </c>
      <c r="J39" s="112" t="s">
        <v>93</v>
      </c>
      <c r="K39" s="113"/>
      <c r="L39" s="114"/>
      <c r="AR39" s="32"/>
      <c r="AS39" s="32"/>
      <c r="AT39" s="33"/>
      <c r="AU39" s="33"/>
      <c r="AY39" s="33"/>
      <c r="AZ39" s="33"/>
    </row>
    <row r="40" spans="2:53" ht="13.5" customHeight="1" x14ac:dyDescent="0.2">
      <c r="C40" s="173" t="s">
        <v>7</v>
      </c>
      <c r="D40" s="49" t="s">
        <v>8</v>
      </c>
      <c r="E40" s="100">
        <v>1879</v>
      </c>
      <c r="F40" s="31" t="s">
        <v>25</v>
      </c>
      <c r="G40" s="101">
        <f>SUM(1923-E40)</f>
        <v>44</v>
      </c>
      <c r="H40" s="32"/>
      <c r="I40" s="118" t="s">
        <v>92</v>
      </c>
      <c r="J40" s="119" t="s">
        <v>108</v>
      </c>
      <c r="L40" s="8"/>
      <c r="AR40" s="32"/>
      <c r="AS40" s="32"/>
      <c r="AT40" s="33"/>
      <c r="AU40" s="33"/>
      <c r="AY40" s="33"/>
      <c r="AZ40" s="33"/>
    </row>
    <row r="41" spans="2:53" ht="13.5" customHeight="1" x14ac:dyDescent="0.2">
      <c r="H41" s="32"/>
      <c r="I41" s="105" t="s">
        <v>94</v>
      </c>
      <c r="J41" s="77" t="s">
        <v>95</v>
      </c>
      <c r="L41" s="8"/>
      <c r="AR41" s="32"/>
      <c r="AS41" s="32"/>
      <c r="AT41" s="33"/>
      <c r="AU41" s="33"/>
      <c r="AY41" s="33"/>
      <c r="AZ41" s="33"/>
    </row>
    <row r="42" spans="2:53" ht="13.5" customHeight="1" x14ac:dyDescent="0.25">
      <c r="D42" s="281" t="s">
        <v>759</v>
      </c>
      <c r="E42" s="284"/>
      <c r="F42" s="284"/>
      <c r="G42" s="262"/>
      <c r="H42" s="32"/>
      <c r="I42" s="12" t="s">
        <v>96</v>
      </c>
      <c r="J42" s="13" t="s">
        <v>73</v>
      </c>
      <c r="K42" s="31"/>
      <c r="L42" s="8"/>
      <c r="M42" s="8"/>
      <c r="AY42" s="33"/>
      <c r="AZ42" s="33"/>
    </row>
    <row r="43" spans="2:53" ht="13.5" customHeight="1" x14ac:dyDescent="0.25">
      <c r="D43" s="284"/>
      <c r="E43" s="284"/>
      <c r="F43" s="284"/>
      <c r="G43" s="262"/>
      <c r="H43" s="32"/>
      <c r="I43" s="12" t="s">
        <v>96</v>
      </c>
      <c r="J43" s="13" t="s">
        <v>68</v>
      </c>
      <c r="K43" s="31"/>
      <c r="L43" s="8"/>
      <c r="AY43" s="33"/>
      <c r="AZ43" s="33"/>
    </row>
    <row r="44" spans="2:53" ht="13.5" customHeight="1" x14ac:dyDescent="0.2">
      <c r="D44" s="284"/>
      <c r="E44" s="284"/>
      <c r="F44" s="284"/>
      <c r="H44" s="32"/>
      <c r="I44" s="120" t="s">
        <v>112</v>
      </c>
      <c r="J44" s="121" t="s">
        <v>113</v>
      </c>
      <c r="K44" s="31"/>
      <c r="L44" s="8"/>
      <c r="M44" s="8"/>
      <c r="AY44" s="33"/>
      <c r="AZ44" s="33"/>
    </row>
    <row r="45" spans="2:53" ht="13.5" customHeight="1" thickBot="1" x14ac:dyDescent="0.25">
      <c r="B45" s="55"/>
      <c r="C45" s="59"/>
      <c r="D45" s="246"/>
      <c r="E45" s="54"/>
      <c r="F45" s="54"/>
      <c r="G45" s="189"/>
      <c r="H45" s="32"/>
      <c r="I45" s="118" t="s">
        <v>97</v>
      </c>
      <c r="J45" s="119" t="s">
        <v>98</v>
      </c>
      <c r="L45" s="8"/>
      <c r="AY45" s="33"/>
      <c r="AZ45" s="33"/>
    </row>
    <row r="46" spans="2:53" ht="13.5" customHeight="1" x14ac:dyDescent="0.2">
      <c r="B46" s="36"/>
      <c r="C46" s="67"/>
      <c r="D46" s="103"/>
      <c r="E46" s="37"/>
      <c r="F46" s="37"/>
      <c r="G46" s="186"/>
      <c r="H46" s="32"/>
      <c r="I46" s="105" t="s">
        <v>97</v>
      </c>
      <c r="J46" s="77" t="s">
        <v>73</v>
      </c>
      <c r="L46" s="122"/>
      <c r="AY46" s="33"/>
      <c r="AZ46" s="33"/>
    </row>
    <row r="47" spans="2:53" ht="13.5" customHeight="1" x14ac:dyDescent="0.2">
      <c r="B47" s="45"/>
      <c r="H47" s="32"/>
      <c r="I47" s="105" t="s">
        <v>789</v>
      </c>
      <c r="AY47" s="33"/>
      <c r="AZ47" s="33"/>
    </row>
    <row r="48" spans="2:53" ht="13.5" customHeight="1" x14ac:dyDescent="0.2">
      <c r="B48" s="45"/>
      <c r="C48" s="173" t="s">
        <v>9</v>
      </c>
      <c r="D48" s="49" t="s">
        <v>10</v>
      </c>
      <c r="E48" s="8">
        <v>1846</v>
      </c>
      <c r="F48" s="8" t="s">
        <v>26</v>
      </c>
      <c r="G48" s="190">
        <f>SUM(1922-E48)</f>
        <v>76</v>
      </c>
      <c r="H48" s="32"/>
      <c r="I48" s="118" t="s">
        <v>99</v>
      </c>
      <c r="J48" s="119" t="s">
        <v>100</v>
      </c>
      <c r="L48" s="8"/>
      <c r="AY48" s="33"/>
      <c r="AZ48" s="33"/>
    </row>
    <row r="49" spans="2:52" ht="13.5" customHeight="1" x14ac:dyDescent="0.2">
      <c r="B49" s="45"/>
      <c r="C49" s="174" t="s">
        <v>35</v>
      </c>
      <c r="D49" s="93" t="s">
        <v>5</v>
      </c>
      <c r="E49" s="64">
        <v>1855</v>
      </c>
      <c r="F49" s="8" t="s">
        <v>40</v>
      </c>
      <c r="G49" s="101">
        <f>SUM(1928-E49)</f>
        <v>73</v>
      </c>
      <c r="H49" s="32"/>
      <c r="I49" s="95" t="s">
        <v>115</v>
      </c>
      <c r="J49" s="96" t="s">
        <v>116</v>
      </c>
      <c r="K49" s="113"/>
      <c r="L49" s="114"/>
      <c r="AY49" s="33"/>
      <c r="AZ49" s="33"/>
    </row>
    <row r="50" spans="2:52" ht="13.5" customHeight="1" x14ac:dyDescent="0.2">
      <c r="B50" s="45"/>
      <c r="H50" s="32"/>
      <c r="I50" s="118" t="s">
        <v>115</v>
      </c>
      <c r="J50" s="119" t="s">
        <v>70</v>
      </c>
      <c r="AY50" s="33"/>
      <c r="AZ50" s="33"/>
    </row>
    <row r="51" spans="2:52" s="40" customFormat="1" ht="13.5" customHeight="1" x14ac:dyDescent="0.25">
      <c r="B51" s="43"/>
      <c r="C51" s="60"/>
      <c r="D51" s="281" t="s">
        <v>760</v>
      </c>
      <c r="E51" s="295"/>
      <c r="F51" s="295"/>
      <c r="G51" s="262"/>
      <c r="I51" s="111" t="s">
        <v>115</v>
      </c>
      <c r="J51" s="112" t="s">
        <v>3</v>
      </c>
      <c r="K51" s="113"/>
      <c r="L51" s="114"/>
      <c r="M51" s="7"/>
      <c r="AC51" s="33"/>
      <c r="AD51" s="33"/>
      <c r="AE51" s="32"/>
      <c r="AF51" s="32"/>
      <c r="AG51" s="32"/>
      <c r="AT51" s="44"/>
      <c r="AU51" s="44"/>
      <c r="AV51" s="1"/>
      <c r="AY51" s="44"/>
      <c r="AZ51" s="44"/>
    </row>
    <row r="52" spans="2:52" s="40" customFormat="1" ht="13.5" customHeight="1" x14ac:dyDescent="0.25">
      <c r="B52" s="43"/>
      <c r="C52" s="60"/>
      <c r="D52" s="295"/>
      <c r="E52" s="295"/>
      <c r="F52" s="295"/>
      <c r="G52" s="262"/>
      <c r="I52" s="106" t="s">
        <v>117</v>
      </c>
      <c r="J52" s="107" t="s">
        <v>73</v>
      </c>
      <c r="K52" s="108"/>
      <c r="L52" s="8"/>
      <c r="M52" s="7"/>
      <c r="AC52" s="33"/>
      <c r="AD52" s="33"/>
      <c r="AE52" s="32"/>
      <c r="AF52" s="32"/>
      <c r="AG52" s="32"/>
      <c r="AT52" s="44"/>
      <c r="AU52" s="44"/>
      <c r="AV52" s="1"/>
      <c r="AY52" s="44"/>
      <c r="AZ52" s="44"/>
    </row>
    <row r="53" spans="2:52" s="40" customFormat="1" ht="13.5" customHeight="1" thickBot="1" x14ac:dyDescent="0.25">
      <c r="B53" s="53"/>
      <c r="C53" s="59"/>
      <c r="D53" s="246"/>
      <c r="E53" s="54"/>
      <c r="F53" s="54"/>
      <c r="G53" s="189"/>
      <c r="I53" s="12" t="s">
        <v>117</v>
      </c>
      <c r="J53" s="13" t="s">
        <v>10</v>
      </c>
      <c r="K53" s="31"/>
      <c r="L53" s="8"/>
      <c r="M53" s="8"/>
      <c r="AC53" s="33"/>
      <c r="AD53" s="33"/>
      <c r="AE53" s="32"/>
      <c r="AF53" s="32"/>
      <c r="AG53" s="32"/>
      <c r="AT53" s="44"/>
      <c r="AU53" s="44"/>
      <c r="AV53" s="1"/>
      <c r="AY53" s="44"/>
      <c r="AZ53" s="44"/>
    </row>
    <row r="54" spans="2:52" s="40" customFormat="1" ht="13.5" customHeight="1" x14ac:dyDescent="0.2">
      <c r="B54" s="36"/>
      <c r="C54" s="67"/>
      <c r="D54" s="103"/>
      <c r="E54" s="37"/>
      <c r="F54" s="37"/>
      <c r="G54" s="186"/>
      <c r="I54" s="12" t="s">
        <v>118</v>
      </c>
      <c r="J54" s="13" t="s">
        <v>119</v>
      </c>
      <c r="K54" s="31"/>
      <c r="L54" s="8"/>
      <c r="M54" s="8"/>
      <c r="AC54" s="33"/>
      <c r="AD54" s="33"/>
      <c r="AE54" s="32"/>
      <c r="AF54" s="32"/>
      <c r="AG54" s="32"/>
      <c r="AT54" s="44"/>
      <c r="AU54" s="44"/>
      <c r="AV54" s="1"/>
      <c r="AY54" s="44"/>
      <c r="AZ54" s="44"/>
    </row>
    <row r="55" spans="2:52" s="40" customFormat="1" ht="13.5" customHeight="1" x14ac:dyDescent="0.2">
      <c r="B55" s="43"/>
      <c r="C55" s="60"/>
      <c r="D55" s="49"/>
      <c r="E55" s="100"/>
      <c r="F55" s="100"/>
      <c r="G55" s="101"/>
      <c r="I55" s="94" t="s">
        <v>120</v>
      </c>
      <c r="J55" s="92" t="s">
        <v>5</v>
      </c>
      <c r="K55" s="31"/>
      <c r="L55" s="8"/>
      <c r="M55" s="7"/>
      <c r="AC55" s="33"/>
      <c r="AD55" s="33"/>
      <c r="AE55" s="32"/>
      <c r="AF55" s="32"/>
      <c r="AG55" s="32"/>
      <c r="AT55" s="44"/>
      <c r="AU55" s="44"/>
      <c r="AV55" s="1"/>
      <c r="AY55" s="44"/>
      <c r="AZ55" s="44"/>
    </row>
    <row r="56" spans="2:52" s="40" customFormat="1" ht="13.5" customHeight="1" x14ac:dyDescent="0.2">
      <c r="B56" s="43"/>
      <c r="C56" s="172" t="s">
        <v>11</v>
      </c>
      <c r="D56" s="42" t="s">
        <v>12</v>
      </c>
      <c r="E56" s="8">
        <v>1843</v>
      </c>
      <c r="F56" s="8" t="s">
        <v>27</v>
      </c>
      <c r="G56" s="190">
        <f>SUM(1920-E56)</f>
        <v>77</v>
      </c>
      <c r="I56" s="123" t="s">
        <v>131</v>
      </c>
      <c r="J56" s="87" t="s">
        <v>132</v>
      </c>
      <c r="K56" s="100"/>
      <c r="L56" s="122"/>
      <c r="M56" s="7"/>
      <c r="AC56" s="33"/>
      <c r="AD56" s="33"/>
      <c r="AE56" s="32"/>
      <c r="AF56" s="32"/>
      <c r="AG56" s="32"/>
      <c r="AT56" s="44"/>
      <c r="AU56" s="44"/>
      <c r="AV56" s="1"/>
      <c r="AY56" s="44"/>
      <c r="AZ56" s="44"/>
    </row>
    <row r="57" spans="2:52" s="40" customFormat="1" ht="13.5" customHeight="1" x14ac:dyDescent="0.2">
      <c r="B57" s="43"/>
      <c r="C57" s="60"/>
      <c r="D57" s="49"/>
      <c r="E57" s="100"/>
      <c r="F57" s="100"/>
      <c r="G57" s="101"/>
      <c r="I57" s="94" t="s">
        <v>131</v>
      </c>
      <c r="J57" s="87" t="s">
        <v>136</v>
      </c>
      <c r="K57" s="124"/>
      <c r="L57" s="125"/>
      <c r="M57" s="7"/>
      <c r="AC57" s="33"/>
      <c r="AD57" s="33"/>
      <c r="AE57" s="32"/>
      <c r="AF57" s="32"/>
      <c r="AG57" s="32"/>
      <c r="AT57" s="44"/>
      <c r="AU57" s="44"/>
      <c r="AV57" s="1"/>
      <c r="AY57" s="44"/>
      <c r="AZ57" s="44"/>
    </row>
    <row r="58" spans="2:52" s="40" customFormat="1" ht="13.5" customHeight="1" x14ac:dyDescent="0.2">
      <c r="B58" s="43"/>
      <c r="C58" s="60"/>
      <c r="D58" s="49"/>
      <c r="E58" s="100"/>
      <c r="F58" s="100"/>
      <c r="G58" s="101"/>
      <c r="I58" s="105" t="s">
        <v>127</v>
      </c>
      <c r="J58" s="77" t="s">
        <v>128</v>
      </c>
      <c r="K58" s="100"/>
      <c r="L58" s="8"/>
      <c r="M58" s="7"/>
      <c r="AC58" s="33"/>
      <c r="AD58" s="33"/>
      <c r="AE58" s="32"/>
      <c r="AF58" s="32"/>
      <c r="AG58" s="32"/>
      <c r="AT58" s="44"/>
      <c r="AU58" s="44"/>
      <c r="AV58" s="1"/>
      <c r="AY58" s="44"/>
      <c r="AZ58" s="44"/>
    </row>
    <row r="59" spans="2:52" s="40" customFormat="1" ht="13.5" customHeight="1" x14ac:dyDescent="0.2">
      <c r="B59" s="43"/>
      <c r="C59" s="60"/>
      <c r="D59" s="49"/>
      <c r="E59" s="100"/>
      <c r="F59" s="100"/>
      <c r="G59" s="101"/>
      <c r="I59" s="118" t="s">
        <v>127</v>
      </c>
      <c r="J59" s="119" t="s">
        <v>134</v>
      </c>
      <c r="K59" s="100"/>
      <c r="L59" s="8"/>
      <c r="M59" s="7"/>
      <c r="AC59" s="33"/>
      <c r="AD59" s="33"/>
      <c r="AE59" s="32"/>
      <c r="AF59" s="32"/>
      <c r="AG59" s="32"/>
      <c r="AT59" s="44"/>
      <c r="AU59" s="44"/>
      <c r="AV59" s="1"/>
      <c r="AY59" s="44"/>
      <c r="AZ59" s="44"/>
    </row>
    <row r="60" spans="2:52" s="40" customFormat="1" ht="13.5" customHeight="1" x14ac:dyDescent="0.2">
      <c r="B60" s="43"/>
      <c r="C60" s="60"/>
      <c r="D60" s="49"/>
      <c r="E60" s="100"/>
      <c r="F60" s="100"/>
      <c r="G60" s="101"/>
      <c r="I60" s="118" t="s">
        <v>121</v>
      </c>
      <c r="J60" s="119" t="s">
        <v>5</v>
      </c>
      <c r="K60" s="100"/>
      <c r="L60" s="8"/>
      <c r="M60" s="7"/>
      <c r="AT60" s="44"/>
      <c r="AU60" s="44"/>
      <c r="AV60" s="1"/>
      <c r="AY60" s="44"/>
      <c r="AZ60" s="44"/>
    </row>
    <row r="61" spans="2:52" s="40" customFormat="1" ht="13.5" customHeight="1" x14ac:dyDescent="0.2">
      <c r="B61" s="43"/>
      <c r="C61" s="60"/>
      <c r="D61" s="49"/>
      <c r="E61" s="100"/>
      <c r="F61" s="100"/>
      <c r="G61" s="101"/>
      <c r="I61" s="118" t="s">
        <v>121</v>
      </c>
      <c r="J61" s="119" t="s">
        <v>42</v>
      </c>
      <c r="K61" s="100"/>
      <c r="L61" s="122"/>
      <c r="M61" s="7"/>
      <c r="AX61" s="44"/>
      <c r="AY61" s="44"/>
    </row>
    <row r="62" spans="2:52" s="40" customFormat="1" ht="13.5" customHeight="1" thickBot="1" x14ac:dyDescent="0.25">
      <c r="B62" s="55"/>
      <c r="C62" s="59"/>
      <c r="D62" s="246"/>
      <c r="E62" s="54"/>
      <c r="F62" s="54"/>
      <c r="G62" s="189"/>
      <c r="I62" s="111" t="s">
        <v>137</v>
      </c>
      <c r="J62" s="112" t="s">
        <v>138</v>
      </c>
      <c r="K62" s="113"/>
      <c r="L62" s="11"/>
      <c r="M62" s="7"/>
      <c r="AX62" s="44"/>
      <c r="AY62" s="44"/>
    </row>
    <row r="63" spans="2:52" s="40" customFormat="1" ht="13.5" customHeight="1" x14ac:dyDescent="0.2">
      <c r="B63" s="36"/>
      <c r="C63" s="67"/>
      <c r="D63" s="103"/>
      <c r="E63" s="37"/>
      <c r="F63" s="37"/>
      <c r="G63" s="186"/>
      <c r="I63" s="111" t="s">
        <v>137</v>
      </c>
      <c r="J63" s="77" t="s">
        <v>138</v>
      </c>
      <c r="K63" s="100"/>
      <c r="L63" s="126"/>
      <c r="M63" s="7"/>
      <c r="AX63" s="44"/>
      <c r="AY63" s="44"/>
    </row>
    <row r="64" spans="2:52" ht="13.5" customHeight="1" x14ac:dyDescent="0.2">
      <c r="B64" s="45"/>
      <c r="H64" s="32"/>
      <c r="I64" s="111" t="s">
        <v>137</v>
      </c>
      <c r="J64" s="112" t="s">
        <v>8</v>
      </c>
      <c r="K64" s="113"/>
      <c r="L64" s="114"/>
      <c r="AC64" s="40"/>
      <c r="AD64" s="40"/>
      <c r="AE64" s="40"/>
      <c r="AF64" s="40"/>
      <c r="AG64" s="40"/>
      <c r="AX64" s="33"/>
      <c r="AY64" s="33"/>
    </row>
    <row r="65" spans="2:53" ht="13.5" customHeight="1" x14ac:dyDescent="0.2">
      <c r="B65" s="57"/>
      <c r="C65" s="175" t="s">
        <v>13</v>
      </c>
      <c r="D65" s="247" t="s">
        <v>14</v>
      </c>
      <c r="E65" s="5">
        <v>1837</v>
      </c>
      <c r="F65" s="110" t="s">
        <v>28</v>
      </c>
      <c r="G65" s="192">
        <f>SUM(1921-E65)</f>
        <v>84</v>
      </c>
      <c r="H65" s="32"/>
      <c r="I65" s="12" t="s">
        <v>139</v>
      </c>
      <c r="J65" s="13" t="s">
        <v>140</v>
      </c>
      <c r="K65" s="31"/>
      <c r="L65" s="8"/>
      <c r="M65" s="8"/>
      <c r="AC65" s="40"/>
      <c r="AD65" s="40"/>
      <c r="AE65" s="40"/>
      <c r="AF65" s="40"/>
      <c r="AG65" s="40"/>
      <c r="AX65" s="33"/>
      <c r="AY65" s="33"/>
    </row>
    <row r="66" spans="2:53" ht="13.5" customHeight="1" x14ac:dyDescent="0.2">
      <c r="B66" s="45"/>
      <c r="H66" s="32"/>
      <c r="I66" s="12" t="s">
        <v>139</v>
      </c>
      <c r="J66" s="13" t="s">
        <v>70</v>
      </c>
      <c r="K66" s="31"/>
      <c r="L66" s="8"/>
      <c r="M66" s="8"/>
      <c r="AC66" s="40"/>
      <c r="AD66" s="40"/>
      <c r="AE66" s="40"/>
      <c r="AF66" s="40"/>
      <c r="AG66" s="40"/>
      <c r="AX66" s="33"/>
      <c r="AY66" s="33"/>
    </row>
    <row r="67" spans="2:53" ht="13.5" customHeight="1" x14ac:dyDescent="0.2">
      <c r="B67" s="45"/>
      <c r="H67" s="32"/>
      <c r="I67" s="116" t="s">
        <v>141</v>
      </c>
      <c r="J67" s="117" t="s">
        <v>142</v>
      </c>
      <c r="K67" s="26"/>
      <c r="L67" s="8"/>
      <c r="M67" s="30"/>
      <c r="AC67" s="40"/>
      <c r="AD67" s="40"/>
      <c r="AE67" s="40"/>
      <c r="AF67" s="40"/>
      <c r="AG67" s="40"/>
      <c r="AX67" s="33"/>
      <c r="AY67" s="33"/>
    </row>
    <row r="68" spans="2:53" ht="13.5" customHeight="1" x14ac:dyDescent="0.2">
      <c r="B68" s="45"/>
      <c r="H68" s="32"/>
      <c r="I68" s="12" t="s">
        <v>152</v>
      </c>
      <c r="J68" s="13" t="s">
        <v>68</v>
      </c>
      <c r="K68" s="31"/>
      <c r="L68" s="8"/>
      <c r="M68" s="8"/>
      <c r="AC68" s="40"/>
      <c r="AD68" s="40"/>
      <c r="AE68" s="40"/>
      <c r="AF68" s="40"/>
      <c r="AG68" s="40"/>
      <c r="AX68" s="33"/>
      <c r="AY68" s="33"/>
    </row>
    <row r="69" spans="2:53" ht="13.5" customHeight="1" x14ac:dyDescent="0.2">
      <c r="B69" s="45"/>
      <c r="H69" s="32"/>
      <c r="I69" s="12" t="s">
        <v>152</v>
      </c>
      <c r="J69" s="13" t="s">
        <v>5</v>
      </c>
      <c r="K69" s="31"/>
      <c r="L69" s="8"/>
      <c r="M69" s="8"/>
      <c r="AC69" s="40"/>
      <c r="AD69" s="40"/>
      <c r="AE69" s="40"/>
      <c r="AF69" s="40"/>
      <c r="AG69" s="40"/>
      <c r="AZ69" s="33"/>
      <c r="BA69" s="33"/>
    </row>
    <row r="70" spans="2:53" ht="13.5" customHeight="1" thickBot="1" x14ac:dyDescent="0.25">
      <c r="B70" s="58"/>
      <c r="C70" s="59"/>
      <c r="D70" s="246"/>
      <c r="E70" s="54"/>
      <c r="F70" s="54"/>
      <c r="G70" s="189"/>
      <c r="H70" s="32"/>
      <c r="I70" s="12" t="s">
        <v>153</v>
      </c>
      <c r="J70" s="13" t="s">
        <v>5</v>
      </c>
      <c r="K70" s="31"/>
      <c r="L70" s="8"/>
      <c r="M70" s="8"/>
      <c r="S70" s="40"/>
      <c r="T70" s="40"/>
      <c r="U70" s="40"/>
      <c r="V70" s="40"/>
      <c r="W70" s="40"/>
      <c r="AC70" s="40"/>
      <c r="AD70" s="40"/>
      <c r="AE70" s="40"/>
      <c r="AF70" s="40"/>
      <c r="AG70" s="40"/>
      <c r="AZ70" s="33"/>
      <c r="BA70" s="33"/>
    </row>
    <row r="71" spans="2:53" ht="13.5" customHeight="1" x14ac:dyDescent="0.2">
      <c r="B71" s="39"/>
      <c r="C71" s="67"/>
      <c r="D71" s="103"/>
      <c r="E71" s="37"/>
      <c r="F71" s="37"/>
      <c r="G71" s="186"/>
      <c r="H71" s="32"/>
      <c r="I71" s="118" t="s">
        <v>153</v>
      </c>
      <c r="J71" s="119" t="s">
        <v>68</v>
      </c>
      <c r="L71" s="8"/>
      <c r="S71" s="40"/>
      <c r="T71" s="40"/>
      <c r="U71" s="40"/>
      <c r="V71" s="40"/>
      <c r="W71" s="40"/>
      <c r="AC71" s="40"/>
      <c r="AD71" s="40"/>
      <c r="AE71" s="40"/>
      <c r="AF71" s="40"/>
      <c r="AG71" s="40"/>
      <c r="AR71" s="32"/>
      <c r="AS71" s="32"/>
    </row>
    <row r="72" spans="2:53" ht="13.5" customHeight="1" x14ac:dyDescent="0.2">
      <c r="B72" s="45"/>
      <c r="H72" s="32"/>
      <c r="I72" s="12" t="s">
        <v>143</v>
      </c>
      <c r="J72" s="13" t="s">
        <v>144</v>
      </c>
      <c r="K72" s="31"/>
      <c r="L72" s="8"/>
      <c r="M72" s="8"/>
      <c r="S72" s="40"/>
      <c r="T72" s="40"/>
      <c r="U72" s="40"/>
      <c r="V72" s="40"/>
      <c r="W72" s="40"/>
      <c r="AC72" s="40"/>
      <c r="AD72" s="40"/>
      <c r="AE72" s="40"/>
      <c r="AF72" s="40"/>
      <c r="AG72" s="40"/>
      <c r="AR72" s="32"/>
      <c r="AS72" s="32"/>
    </row>
    <row r="73" spans="2:53" ht="13.5" customHeight="1" x14ac:dyDescent="0.2">
      <c r="B73" s="45"/>
      <c r="C73" s="173" t="s">
        <v>15</v>
      </c>
      <c r="D73" s="49" t="s">
        <v>16</v>
      </c>
      <c r="E73" s="8" t="s">
        <v>29</v>
      </c>
      <c r="F73" s="8" t="s">
        <v>30</v>
      </c>
      <c r="G73" s="101">
        <v>1</v>
      </c>
      <c r="H73" s="32"/>
      <c r="I73" s="12" t="s">
        <v>145</v>
      </c>
      <c r="J73" s="13" t="s">
        <v>146</v>
      </c>
      <c r="AR73" s="32"/>
      <c r="AS73" s="32"/>
    </row>
    <row r="74" spans="2:53" ht="13.5" customHeight="1" x14ac:dyDescent="0.2">
      <c r="B74" s="45"/>
      <c r="H74" s="32"/>
      <c r="I74" s="105" t="s">
        <v>145</v>
      </c>
      <c r="J74" s="77" t="s">
        <v>147</v>
      </c>
      <c r="L74" s="122"/>
      <c r="AR74" s="32"/>
      <c r="AS74" s="32"/>
    </row>
    <row r="75" spans="2:53" ht="13.5" customHeight="1" x14ac:dyDescent="0.2">
      <c r="B75" s="48"/>
      <c r="H75" s="32"/>
      <c r="I75" s="118" t="s">
        <v>160</v>
      </c>
      <c r="J75" s="119" t="s">
        <v>161</v>
      </c>
      <c r="L75" s="8"/>
      <c r="AR75" s="32"/>
      <c r="AS75" s="32"/>
    </row>
    <row r="76" spans="2:53" ht="13.5" customHeight="1" x14ac:dyDescent="0.2">
      <c r="B76" s="48"/>
      <c r="H76" s="32"/>
      <c r="I76" s="118" t="s">
        <v>162</v>
      </c>
      <c r="J76" s="119" t="s">
        <v>163</v>
      </c>
      <c r="L76" s="8"/>
      <c r="AR76" s="32"/>
      <c r="AS76" s="32"/>
    </row>
    <row r="77" spans="2:53" ht="13.5" customHeight="1" x14ac:dyDescent="0.2">
      <c r="B77" s="48"/>
      <c r="H77" s="32"/>
      <c r="I77" s="116" t="s">
        <v>164</v>
      </c>
      <c r="J77" s="117" t="s">
        <v>165</v>
      </c>
      <c r="K77" s="26"/>
      <c r="L77" s="8"/>
      <c r="M77" s="30"/>
      <c r="AR77" s="32"/>
      <c r="AS77" s="32"/>
    </row>
    <row r="78" spans="2:53" ht="13.5" customHeight="1" x14ac:dyDescent="0.2">
      <c r="B78" s="48"/>
      <c r="H78" s="32"/>
      <c r="I78" s="118" t="s">
        <v>169</v>
      </c>
      <c r="J78" s="119" t="s">
        <v>170</v>
      </c>
      <c r="L78" s="8"/>
      <c r="AR78" s="32"/>
      <c r="AS78" s="32"/>
    </row>
    <row r="79" spans="2:53" ht="13.5" customHeight="1" thickBot="1" x14ac:dyDescent="0.25">
      <c r="B79" s="55"/>
      <c r="C79" s="59"/>
      <c r="D79" s="246"/>
      <c r="E79" s="54"/>
      <c r="F79" s="54"/>
      <c r="G79" s="189"/>
      <c r="H79" s="32"/>
      <c r="I79" s="111" t="s">
        <v>171</v>
      </c>
      <c r="J79" s="112" t="s">
        <v>70</v>
      </c>
      <c r="AR79" s="32"/>
      <c r="AS79" s="32"/>
    </row>
    <row r="80" spans="2:53" ht="13.5" customHeight="1" x14ac:dyDescent="0.2">
      <c r="B80" s="36"/>
      <c r="C80" s="67"/>
      <c r="D80" s="103"/>
      <c r="E80" s="37"/>
      <c r="F80" s="37"/>
      <c r="G80" s="186"/>
      <c r="H80" s="32"/>
      <c r="I80" s="118" t="s">
        <v>173</v>
      </c>
      <c r="J80" s="119" t="s">
        <v>119</v>
      </c>
      <c r="AR80" s="32"/>
      <c r="AS80" s="32"/>
    </row>
    <row r="81" spans="2:45" ht="13.5" customHeight="1" x14ac:dyDescent="0.2">
      <c r="H81" s="32"/>
      <c r="I81" s="118" t="s">
        <v>178</v>
      </c>
      <c r="J81" s="119" t="s">
        <v>73</v>
      </c>
      <c r="AM81" s="32"/>
      <c r="AN81" s="32"/>
      <c r="AP81" s="33"/>
      <c r="AQ81" s="33"/>
      <c r="AR81" s="32"/>
      <c r="AS81" s="32"/>
    </row>
    <row r="82" spans="2:45" ht="13.5" customHeight="1" x14ac:dyDescent="0.2">
      <c r="C82" s="176" t="s">
        <v>17</v>
      </c>
      <c r="D82" s="74" t="s">
        <v>18</v>
      </c>
      <c r="E82" s="11">
        <v>1901</v>
      </c>
      <c r="F82" s="114" t="s">
        <v>31</v>
      </c>
      <c r="G82" s="101">
        <f>SUM(1901-E82)</f>
        <v>0</v>
      </c>
      <c r="H82" s="32"/>
      <c r="I82" s="118" t="s">
        <v>179</v>
      </c>
      <c r="J82" s="119" t="s">
        <v>180</v>
      </c>
    </row>
    <row r="83" spans="2:45" ht="13.5" customHeight="1" x14ac:dyDescent="0.2">
      <c r="E83" s="25"/>
      <c r="F83" s="8"/>
      <c r="G83" s="191"/>
      <c r="H83" s="32"/>
      <c r="I83" s="12" t="s">
        <v>174</v>
      </c>
      <c r="J83" s="13" t="s">
        <v>73</v>
      </c>
      <c r="K83" s="31"/>
      <c r="L83" s="8"/>
      <c r="M83" s="8"/>
    </row>
    <row r="84" spans="2:45" ht="13.5" customHeight="1" x14ac:dyDescent="0.2">
      <c r="E84" s="25"/>
      <c r="F84" s="8"/>
      <c r="G84" s="191"/>
      <c r="H84" s="32"/>
      <c r="I84" s="12" t="s">
        <v>175</v>
      </c>
      <c r="J84" s="13" t="s">
        <v>176</v>
      </c>
      <c r="K84" s="31"/>
      <c r="L84" s="8"/>
      <c r="M84" s="8"/>
    </row>
    <row r="85" spans="2:45" ht="13.5" customHeight="1" x14ac:dyDescent="0.2">
      <c r="H85" s="32"/>
      <c r="I85" s="118" t="s">
        <v>115</v>
      </c>
      <c r="J85" s="119" t="s">
        <v>100</v>
      </c>
      <c r="L85" s="8"/>
    </row>
    <row r="86" spans="2:45" ht="13.5" customHeight="1" x14ac:dyDescent="0.2">
      <c r="H86" s="32"/>
      <c r="I86" s="118" t="s">
        <v>115</v>
      </c>
      <c r="J86" s="77" t="s">
        <v>195</v>
      </c>
      <c r="L86" s="122"/>
    </row>
    <row r="87" spans="2:45" ht="13.5" customHeight="1" x14ac:dyDescent="0.2">
      <c r="H87" s="32"/>
      <c r="I87" s="105" t="s">
        <v>115</v>
      </c>
      <c r="J87" s="77" t="s">
        <v>199</v>
      </c>
      <c r="L87" s="122"/>
    </row>
    <row r="88" spans="2:45" ht="13.5" customHeight="1" thickBot="1" x14ac:dyDescent="0.25">
      <c r="B88" s="55"/>
      <c r="C88" s="59"/>
      <c r="D88" s="246"/>
      <c r="E88" s="54"/>
      <c r="F88" s="54"/>
      <c r="G88" s="189"/>
      <c r="H88" s="32"/>
      <c r="I88" s="105" t="s">
        <v>184</v>
      </c>
      <c r="J88" s="77" t="s">
        <v>185</v>
      </c>
      <c r="L88" s="122"/>
    </row>
    <row r="89" spans="2:45" ht="13.5" customHeight="1" x14ac:dyDescent="0.2">
      <c r="B89" s="36"/>
      <c r="C89" s="67"/>
      <c r="D89" s="103"/>
      <c r="E89" s="37"/>
      <c r="F89" s="37"/>
      <c r="G89" s="186"/>
      <c r="H89" s="32"/>
      <c r="I89" s="111" t="s">
        <v>203</v>
      </c>
      <c r="J89" s="112" t="s">
        <v>68</v>
      </c>
      <c r="K89" s="113"/>
      <c r="L89" s="114"/>
    </row>
    <row r="90" spans="2:45" ht="13.5" customHeight="1" x14ac:dyDescent="0.2">
      <c r="B90" s="47"/>
      <c r="C90" s="27"/>
      <c r="D90" s="42"/>
      <c r="H90" s="32"/>
      <c r="I90" s="118" t="s">
        <v>200</v>
      </c>
      <c r="J90" s="119" t="s">
        <v>85</v>
      </c>
    </row>
    <row r="91" spans="2:45" ht="13.5" customHeight="1" x14ac:dyDescent="0.2">
      <c r="B91" s="48"/>
      <c r="C91" s="173" t="s">
        <v>19</v>
      </c>
      <c r="D91" s="49" t="s">
        <v>20</v>
      </c>
      <c r="E91" s="100">
        <v>1944</v>
      </c>
      <c r="F91" s="31" t="s">
        <v>32</v>
      </c>
      <c r="G91" s="101">
        <v>0</v>
      </c>
      <c r="H91" s="32"/>
      <c r="I91" s="106" t="s">
        <v>200</v>
      </c>
      <c r="J91" s="107" t="s">
        <v>210</v>
      </c>
      <c r="K91" s="108"/>
      <c r="L91" s="8"/>
    </row>
    <row r="92" spans="2:45" ht="13.5" customHeight="1" x14ac:dyDescent="0.2">
      <c r="B92" s="48"/>
      <c r="H92" s="32"/>
      <c r="I92" s="12" t="s">
        <v>201</v>
      </c>
      <c r="J92" s="13" t="s">
        <v>98</v>
      </c>
      <c r="K92" s="31"/>
      <c r="L92" s="8"/>
      <c r="M92" s="8"/>
    </row>
    <row r="93" spans="2:45" ht="13.5" customHeight="1" x14ac:dyDescent="0.2">
      <c r="B93" s="48"/>
      <c r="D93" s="271" t="s">
        <v>810</v>
      </c>
      <c r="E93" s="307"/>
      <c r="F93" s="307"/>
      <c r="H93" s="32"/>
      <c r="I93" s="12" t="s">
        <v>202</v>
      </c>
      <c r="J93" s="13" t="s">
        <v>5</v>
      </c>
      <c r="K93" s="31"/>
      <c r="L93" s="8"/>
      <c r="M93" s="8"/>
    </row>
    <row r="94" spans="2:45" ht="13.5" customHeight="1" x14ac:dyDescent="0.2">
      <c r="B94" s="48"/>
      <c r="D94" s="307"/>
      <c r="E94" s="307"/>
      <c r="F94" s="307"/>
      <c r="H94" s="32"/>
      <c r="I94" s="118" t="s">
        <v>202</v>
      </c>
      <c r="J94" s="119" t="s">
        <v>211</v>
      </c>
      <c r="L94" s="8"/>
    </row>
    <row r="95" spans="2:45" ht="13.5" customHeight="1" x14ac:dyDescent="0.2">
      <c r="B95" s="48"/>
      <c r="D95" s="307"/>
      <c r="E95" s="307"/>
      <c r="F95" s="307"/>
      <c r="H95" s="32"/>
      <c r="I95" s="118" t="s">
        <v>208</v>
      </c>
      <c r="J95" s="119" t="s">
        <v>209</v>
      </c>
      <c r="L95" s="8"/>
    </row>
    <row r="96" spans="2:45" ht="13.5" customHeight="1" x14ac:dyDescent="0.2">
      <c r="D96" s="307"/>
      <c r="E96" s="307"/>
      <c r="F96" s="307"/>
      <c r="H96" s="32"/>
      <c r="I96" s="12" t="s">
        <v>208</v>
      </c>
      <c r="J96" s="13" t="s">
        <v>215</v>
      </c>
      <c r="K96" s="31"/>
      <c r="L96" s="8"/>
    </row>
    <row r="97" spans="2:33" ht="13.5" customHeight="1" thickBot="1" x14ac:dyDescent="0.25">
      <c r="B97" s="53"/>
      <c r="C97" s="59"/>
      <c r="D97" s="246"/>
      <c r="E97" s="54"/>
      <c r="F97" s="54"/>
      <c r="G97" s="189"/>
      <c r="H97" s="32"/>
      <c r="I97" s="116" t="s">
        <v>186</v>
      </c>
      <c r="J97" s="117" t="s">
        <v>187</v>
      </c>
      <c r="K97" s="26"/>
      <c r="L97" s="8"/>
      <c r="M97" s="30"/>
    </row>
    <row r="98" spans="2:33" ht="13.5" customHeight="1" x14ac:dyDescent="0.2">
      <c r="B98" s="36"/>
      <c r="C98" s="67"/>
      <c r="D98" s="103"/>
      <c r="E98" s="37"/>
      <c r="F98" s="37"/>
      <c r="G98" s="186"/>
      <c r="H98" s="32"/>
      <c r="I98" s="116" t="s">
        <v>186</v>
      </c>
      <c r="J98" s="117" t="s">
        <v>196</v>
      </c>
      <c r="K98" s="26"/>
      <c r="L98" s="8"/>
      <c r="M98" s="30"/>
    </row>
    <row r="99" spans="2:33" ht="13.5" customHeight="1" x14ac:dyDescent="0.2">
      <c r="H99" s="32"/>
      <c r="I99" s="105" t="s">
        <v>188</v>
      </c>
      <c r="J99" s="77" t="s">
        <v>189</v>
      </c>
    </row>
    <row r="100" spans="2:33" ht="13.5" customHeight="1" x14ac:dyDescent="0.2">
      <c r="C100" s="171" t="s">
        <v>41</v>
      </c>
      <c r="D100" s="42" t="s">
        <v>42</v>
      </c>
      <c r="E100" s="140">
        <v>1849</v>
      </c>
      <c r="F100" s="8" t="s">
        <v>54</v>
      </c>
      <c r="G100" s="190">
        <f>SUM(1920-E100)</f>
        <v>71</v>
      </c>
      <c r="H100" s="32"/>
      <c r="I100" s="105" t="s">
        <v>188</v>
      </c>
      <c r="J100" s="77" t="s">
        <v>196</v>
      </c>
    </row>
    <row r="101" spans="2:33" ht="13.5" customHeight="1" x14ac:dyDescent="0.2">
      <c r="H101" s="32"/>
      <c r="I101" s="111" t="s">
        <v>217</v>
      </c>
      <c r="J101" s="112" t="s">
        <v>73</v>
      </c>
      <c r="K101" s="113"/>
      <c r="L101" s="11"/>
    </row>
    <row r="102" spans="2:33" ht="13.5" customHeight="1" x14ac:dyDescent="0.25">
      <c r="D102" s="281" t="s">
        <v>761</v>
      </c>
      <c r="E102" s="284"/>
      <c r="F102" s="284"/>
      <c r="G102" s="262"/>
      <c r="H102" s="32"/>
      <c r="I102" s="12" t="s">
        <v>222</v>
      </c>
      <c r="J102" s="13" t="s">
        <v>223</v>
      </c>
      <c r="K102" s="8"/>
      <c r="L102" s="31"/>
      <c r="M102" s="31"/>
      <c r="AC102" s="32"/>
      <c r="AD102" s="32"/>
      <c r="AF102" s="33"/>
      <c r="AG102" s="33"/>
    </row>
    <row r="103" spans="2:33" ht="13.5" customHeight="1" x14ac:dyDescent="0.25">
      <c r="D103" s="284"/>
      <c r="E103" s="284"/>
      <c r="F103" s="284"/>
      <c r="G103" s="262"/>
      <c r="I103" s="12" t="s">
        <v>222</v>
      </c>
      <c r="J103" s="13" t="s">
        <v>234</v>
      </c>
      <c r="K103" s="8"/>
      <c r="L103" s="31"/>
      <c r="M103" s="31"/>
    </row>
    <row r="104" spans="2:33" ht="13.5" customHeight="1" x14ac:dyDescent="0.25">
      <c r="D104" s="284"/>
      <c r="E104" s="284"/>
      <c r="F104" s="284"/>
      <c r="G104" s="262"/>
      <c r="I104" s="105" t="s">
        <v>224</v>
      </c>
      <c r="J104" s="77" t="s">
        <v>225</v>
      </c>
      <c r="L104" s="31"/>
    </row>
    <row r="105" spans="2:33" ht="13.5" customHeight="1" x14ac:dyDescent="0.2">
      <c r="D105" s="284"/>
      <c r="E105" s="284"/>
      <c r="F105" s="284"/>
      <c r="I105" s="118" t="s">
        <v>218</v>
      </c>
      <c r="J105" s="119" t="s">
        <v>219</v>
      </c>
      <c r="K105" s="7"/>
      <c r="L105" s="8"/>
      <c r="M105" s="100"/>
    </row>
    <row r="106" spans="2:33" s="40" customFormat="1" ht="13.5" customHeight="1" thickBot="1" x14ac:dyDescent="0.25">
      <c r="B106" s="55"/>
      <c r="C106" s="59"/>
      <c r="D106" s="246"/>
      <c r="E106" s="54"/>
      <c r="F106" s="54"/>
      <c r="G106" s="189"/>
      <c r="I106" s="12" t="s">
        <v>218</v>
      </c>
      <c r="J106" s="13" t="s">
        <v>233</v>
      </c>
      <c r="K106" s="8"/>
      <c r="L106" s="8"/>
      <c r="M106" s="100"/>
      <c r="S106" s="33"/>
      <c r="T106" s="33"/>
      <c r="U106" s="32"/>
      <c r="V106" s="32"/>
      <c r="W106" s="32"/>
    </row>
    <row r="107" spans="2:33" s="40" customFormat="1" ht="13.5" customHeight="1" x14ac:dyDescent="0.2">
      <c r="B107" s="43"/>
      <c r="C107" s="60"/>
      <c r="D107" s="49"/>
      <c r="E107" s="100"/>
      <c r="F107" s="100"/>
      <c r="G107" s="101"/>
      <c r="I107" s="116" t="s">
        <v>220</v>
      </c>
      <c r="J107" s="117" t="s">
        <v>93</v>
      </c>
      <c r="K107" s="30"/>
      <c r="L107" s="8"/>
      <c r="M107" s="100"/>
      <c r="S107" s="33"/>
      <c r="T107" s="33"/>
      <c r="U107" s="32"/>
      <c r="V107" s="32"/>
      <c r="W107" s="32"/>
    </row>
    <row r="108" spans="2:33" s="40" customFormat="1" ht="13.5" customHeight="1" x14ac:dyDescent="0.2">
      <c r="B108" s="45"/>
      <c r="C108" s="60"/>
      <c r="D108" s="49"/>
      <c r="E108" s="100"/>
      <c r="F108" s="100"/>
      <c r="G108" s="101"/>
      <c r="I108" s="12" t="s">
        <v>228</v>
      </c>
      <c r="J108" s="13" t="s">
        <v>229</v>
      </c>
      <c r="K108" s="8"/>
      <c r="L108" s="8"/>
      <c r="M108" s="100"/>
      <c r="S108" s="33"/>
      <c r="T108" s="33"/>
      <c r="U108" s="32"/>
      <c r="V108" s="32"/>
      <c r="W108" s="32"/>
    </row>
    <row r="109" spans="2:33" s="40" customFormat="1" ht="13.5" customHeight="1" x14ac:dyDescent="0.2">
      <c r="B109" s="45"/>
      <c r="C109" s="60"/>
      <c r="D109" s="49"/>
      <c r="E109" s="278" t="s">
        <v>43</v>
      </c>
      <c r="F109" s="279"/>
      <c r="G109" s="101"/>
      <c r="I109" s="105" t="s">
        <v>190</v>
      </c>
      <c r="J109" s="77" t="s">
        <v>191</v>
      </c>
      <c r="K109" s="100"/>
      <c r="L109" s="127"/>
      <c r="M109" s="100"/>
      <c r="S109" s="33"/>
      <c r="T109" s="33"/>
      <c r="U109" s="32"/>
      <c r="V109" s="32"/>
      <c r="W109" s="32"/>
    </row>
    <row r="110" spans="2:33" s="40" customFormat="1" ht="13.5" customHeight="1" x14ac:dyDescent="0.2">
      <c r="B110" s="57"/>
      <c r="C110" s="28"/>
      <c r="D110" s="42"/>
      <c r="E110" s="31"/>
      <c r="F110" s="31"/>
      <c r="G110" s="190"/>
      <c r="I110" s="105" t="s">
        <v>190</v>
      </c>
      <c r="J110" s="77" t="s">
        <v>197</v>
      </c>
      <c r="K110" s="100"/>
      <c r="L110" s="127"/>
      <c r="M110" s="100"/>
      <c r="S110" s="33"/>
      <c r="T110" s="33"/>
      <c r="U110" s="32"/>
      <c r="V110" s="32"/>
      <c r="W110" s="32"/>
    </row>
    <row r="111" spans="2:33" s="40" customFormat="1" ht="13.5" customHeight="1" x14ac:dyDescent="0.2">
      <c r="B111" s="45"/>
      <c r="C111" s="60"/>
      <c r="D111" s="49"/>
      <c r="E111" s="100"/>
      <c r="F111" s="100"/>
      <c r="G111" s="101"/>
      <c r="I111" s="120" t="s">
        <v>250</v>
      </c>
      <c r="J111" s="121" t="s">
        <v>251</v>
      </c>
      <c r="K111" s="128"/>
      <c r="L111" s="31"/>
      <c r="M111" s="31"/>
      <c r="S111" s="33"/>
      <c r="T111" s="33"/>
      <c r="U111" s="32"/>
      <c r="V111" s="32"/>
      <c r="W111" s="32"/>
    </row>
    <row r="112" spans="2:33" s="40" customFormat="1" ht="13.5" customHeight="1" x14ac:dyDescent="0.2">
      <c r="B112" s="45"/>
      <c r="C112" s="60"/>
      <c r="D112" s="49"/>
      <c r="E112" s="100"/>
      <c r="F112" s="100"/>
      <c r="G112" s="101"/>
      <c r="I112" s="116" t="s">
        <v>250</v>
      </c>
      <c r="J112" s="117" t="s">
        <v>73</v>
      </c>
      <c r="K112" s="30"/>
      <c r="L112" s="8"/>
      <c r="M112" s="26"/>
      <c r="S112" s="33"/>
      <c r="T112" s="33"/>
      <c r="U112" s="32"/>
      <c r="V112" s="32"/>
      <c r="W112" s="32"/>
    </row>
    <row r="113" spans="2:28" s="40" customFormat="1" ht="13.5" customHeight="1" x14ac:dyDescent="0.2">
      <c r="B113" s="45"/>
      <c r="C113" s="60"/>
      <c r="D113" s="49"/>
      <c r="E113" s="100"/>
      <c r="F113" s="100"/>
      <c r="G113" s="101"/>
      <c r="I113" s="12" t="s">
        <v>239</v>
      </c>
      <c r="J113" s="13" t="s">
        <v>5</v>
      </c>
      <c r="K113" s="8"/>
      <c r="L113" s="8"/>
      <c r="M113" s="31"/>
      <c r="S113" s="33"/>
      <c r="T113" s="33"/>
      <c r="U113" s="32"/>
      <c r="V113" s="32"/>
      <c r="W113" s="32"/>
    </row>
    <row r="114" spans="2:28" s="40" customFormat="1" ht="13.5" customHeight="1" x14ac:dyDescent="0.2">
      <c r="B114" s="45"/>
      <c r="C114" s="60"/>
      <c r="D114" s="49"/>
      <c r="E114" s="100"/>
      <c r="F114" s="100"/>
      <c r="G114" s="101"/>
      <c r="I114" s="12" t="s">
        <v>239</v>
      </c>
      <c r="J114" s="119" t="s">
        <v>258</v>
      </c>
      <c r="K114" s="8"/>
      <c r="L114" s="8"/>
      <c r="M114" s="31"/>
      <c r="S114" s="33"/>
      <c r="T114" s="33"/>
      <c r="U114" s="32"/>
      <c r="V114" s="32"/>
      <c r="W114" s="32"/>
    </row>
    <row r="115" spans="2:28" s="40" customFormat="1" ht="13.5" customHeight="1" x14ac:dyDescent="0.2">
      <c r="B115" s="45"/>
      <c r="C115" s="60"/>
      <c r="D115" s="49"/>
      <c r="E115" s="100"/>
      <c r="F115" s="100"/>
      <c r="G115" s="101"/>
      <c r="I115" s="116" t="s">
        <v>240</v>
      </c>
      <c r="J115" s="117" t="s">
        <v>241</v>
      </c>
      <c r="K115" s="30"/>
      <c r="L115" s="8"/>
      <c r="M115" s="26"/>
      <c r="S115" s="33"/>
      <c r="T115" s="33"/>
      <c r="U115" s="32"/>
      <c r="V115" s="32"/>
      <c r="W115" s="32"/>
    </row>
    <row r="116" spans="2:28" s="40" customFormat="1" ht="13.5" customHeight="1" x14ac:dyDescent="0.2">
      <c r="B116" s="43"/>
      <c r="C116" s="60"/>
      <c r="D116" s="49"/>
      <c r="E116" s="100"/>
      <c r="F116" s="100"/>
      <c r="G116" s="101"/>
      <c r="I116" s="12" t="s">
        <v>240</v>
      </c>
      <c r="J116" s="13" t="s">
        <v>85</v>
      </c>
      <c r="K116" s="8"/>
      <c r="L116" s="8"/>
      <c r="M116" s="100"/>
    </row>
    <row r="117" spans="2:28" s="40" customFormat="1" ht="13.5" customHeight="1" thickBot="1" x14ac:dyDescent="0.25">
      <c r="B117" s="58"/>
      <c r="C117" s="59"/>
      <c r="D117" s="246"/>
      <c r="E117" s="54"/>
      <c r="F117" s="54"/>
      <c r="G117" s="189"/>
      <c r="I117" s="118" t="s">
        <v>242</v>
      </c>
      <c r="J117" s="119" t="s">
        <v>243</v>
      </c>
      <c r="K117" s="7"/>
      <c r="L117" s="8"/>
      <c r="M117" s="100"/>
    </row>
    <row r="118" spans="2:28" s="40" customFormat="1" ht="13.5" customHeight="1" x14ac:dyDescent="0.2">
      <c r="B118" s="36"/>
      <c r="C118" s="67"/>
      <c r="D118" s="103"/>
      <c r="E118" s="37"/>
      <c r="F118" s="37"/>
      <c r="G118" s="186"/>
      <c r="I118" s="105" t="s">
        <v>249</v>
      </c>
      <c r="J118" s="77" t="s">
        <v>68</v>
      </c>
      <c r="K118" s="31"/>
      <c r="L118" s="31"/>
      <c r="M118" s="31"/>
    </row>
    <row r="119" spans="2:28" s="40" customFormat="1" ht="13.5" customHeight="1" x14ac:dyDescent="0.2">
      <c r="B119" s="43"/>
      <c r="C119" s="60"/>
      <c r="D119" s="49"/>
      <c r="E119" s="100"/>
      <c r="F119" s="100"/>
      <c r="G119" s="101"/>
      <c r="I119" s="95" t="s">
        <v>97</v>
      </c>
      <c r="J119" s="96" t="s">
        <v>70</v>
      </c>
      <c r="K119" s="129"/>
      <c r="L119" s="129"/>
      <c r="M119" s="100"/>
    </row>
    <row r="120" spans="2:28" s="40" customFormat="1" ht="13.5" customHeight="1" x14ac:dyDescent="0.2">
      <c r="B120" s="43"/>
      <c r="C120" s="171" t="s">
        <v>55</v>
      </c>
      <c r="D120" s="42" t="s">
        <v>56</v>
      </c>
      <c r="E120" s="140">
        <v>1877</v>
      </c>
      <c r="F120" s="8" t="s">
        <v>64</v>
      </c>
      <c r="G120" s="190">
        <f>SUM(1920-E120)</f>
        <v>43</v>
      </c>
      <c r="I120" s="4" t="s">
        <v>97</v>
      </c>
      <c r="J120" s="109" t="s">
        <v>286</v>
      </c>
      <c r="K120" s="5"/>
      <c r="L120" s="5"/>
      <c r="M120" s="100"/>
    </row>
    <row r="121" spans="2:28" s="40" customFormat="1" ht="13.5" customHeight="1" x14ac:dyDescent="0.2">
      <c r="B121" s="43"/>
      <c r="C121" s="171" t="s">
        <v>55</v>
      </c>
      <c r="D121" s="93" t="s">
        <v>762</v>
      </c>
      <c r="E121" s="193">
        <v>1871</v>
      </c>
      <c r="F121" s="8" t="s">
        <v>65</v>
      </c>
      <c r="G121" s="101">
        <v>82</v>
      </c>
      <c r="I121" s="12" t="s">
        <v>264</v>
      </c>
      <c r="J121" s="13" t="s">
        <v>265</v>
      </c>
      <c r="K121" s="8"/>
      <c r="L121" s="8"/>
      <c r="M121" s="31"/>
    </row>
    <row r="122" spans="2:28" s="40" customFormat="1" ht="13.5" customHeight="1" x14ac:dyDescent="0.2">
      <c r="B122" s="43"/>
      <c r="C122" s="60"/>
      <c r="D122" s="49"/>
      <c r="E122" s="100"/>
      <c r="F122" s="100"/>
      <c r="G122" s="101"/>
      <c r="I122" s="12" t="s">
        <v>264</v>
      </c>
      <c r="J122" s="13" t="s">
        <v>3</v>
      </c>
      <c r="K122" s="8"/>
      <c r="L122" s="8"/>
      <c r="M122" s="31"/>
      <c r="X122" s="70"/>
      <c r="Y122" s="1"/>
      <c r="Z122" s="1"/>
      <c r="AA122" s="44"/>
      <c r="AB122" s="6"/>
    </row>
    <row r="123" spans="2:28" s="40" customFormat="1" ht="13.5" customHeight="1" x14ac:dyDescent="0.25">
      <c r="B123" s="43"/>
      <c r="C123" s="60"/>
      <c r="D123" s="281" t="s">
        <v>763</v>
      </c>
      <c r="E123" s="284"/>
      <c r="F123" s="284"/>
      <c r="G123" s="262"/>
      <c r="I123" s="12" t="s">
        <v>273</v>
      </c>
      <c r="J123" s="13" t="s">
        <v>274</v>
      </c>
      <c r="K123" s="8"/>
      <c r="L123" s="8"/>
      <c r="M123" s="100"/>
    </row>
    <row r="124" spans="2:28" s="40" customFormat="1" ht="13.5" customHeight="1" x14ac:dyDescent="0.25">
      <c r="B124" s="43"/>
      <c r="C124" s="60"/>
      <c r="D124" s="284"/>
      <c r="E124" s="284"/>
      <c r="F124" s="284"/>
      <c r="G124" s="262"/>
      <c r="I124" s="105" t="s">
        <v>273</v>
      </c>
      <c r="J124" s="77" t="s">
        <v>56</v>
      </c>
      <c r="K124" s="100"/>
      <c r="L124" s="31"/>
      <c r="M124" s="100"/>
    </row>
    <row r="125" spans="2:28" s="40" customFormat="1" ht="13.5" customHeight="1" x14ac:dyDescent="0.2">
      <c r="B125" s="43"/>
      <c r="C125" s="60"/>
      <c r="D125" s="284"/>
      <c r="E125" s="284"/>
      <c r="F125" s="284"/>
      <c r="G125" s="101"/>
      <c r="I125" s="105" t="s">
        <v>275</v>
      </c>
      <c r="J125" s="121" t="s">
        <v>276</v>
      </c>
      <c r="K125" s="7"/>
      <c r="L125" s="8"/>
      <c r="M125" s="100"/>
    </row>
    <row r="126" spans="2:28" s="40" customFormat="1" ht="13.5" customHeight="1" thickBot="1" x14ac:dyDescent="0.25">
      <c r="B126" s="53"/>
      <c r="C126" s="59"/>
      <c r="D126" s="246"/>
      <c r="E126" s="54"/>
      <c r="F126" s="54"/>
      <c r="G126" s="189"/>
      <c r="I126" s="105" t="s">
        <v>266</v>
      </c>
      <c r="J126" s="77" t="s">
        <v>267</v>
      </c>
      <c r="K126" s="100"/>
      <c r="L126" s="100"/>
      <c r="M126" s="100"/>
    </row>
    <row r="127" spans="2:28" s="40" customFormat="1" ht="13.5" customHeight="1" x14ac:dyDescent="0.2">
      <c r="B127" s="43"/>
      <c r="C127" s="60"/>
      <c r="D127" s="49"/>
      <c r="E127" s="100"/>
      <c r="F127" s="100"/>
      <c r="G127" s="101"/>
      <c r="I127" s="105" t="s">
        <v>266</v>
      </c>
      <c r="J127" s="77" t="s">
        <v>283</v>
      </c>
      <c r="K127" s="100"/>
      <c r="L127" s="100"/>
      <c r="M127" s="100"/>
    </row>
    <row r="128" spans="2:28" s="40" customFormat="1" ht="13.5" customHeight="1" x14ac:dyDescent="0.2">
      <c r="B128" s="43"/>
      <c r="C128" s="60"/>
      <c r="D128" s="49"/>
      <c r="E128" s="100"/>
      <c r="F128" s="100"/>
      <c r="G128" s="101"/>
      <c r="I128" s="116" t="s">
        <v>277</v>
      </c>
      <c r="J128" s="117" t="s">
        <v>73</v>
      </c>
      <c r="K128" s="26"/>
      <c r="L128" s="8"/>
      <c r="M128" s="30"/>
    </row>
    <row r="129" spans="2:13" s="40" customFormat="1" ht="13.5" customHeight="1" x14ac:dyDescent="0.2">
      <c r="B129" s="48"/>
      <c r="C129" s="177" t="s">
        <v>44</v>
      </c>
      <c r="D129" s="88" t="s">
        <v>45</v>
      </c>
      <c r="E129" s="30">
        <v>1879</v>
      </c>
      <c r="F129" s="8" t="s">
        <v>57</v>
      </c>
      <c r="G129" s="194">
        <v>45</v>
      </c>
      <c r="I129" s="105" t="s">
        <v>268</v>
      </c>
      <c r="J129" s="77" t="s">
        <v>73</v>
      </c>
      <c r="K129" s="100"/>
      <c r="L129" s="31"/>
      <c r="M129" s="100"/>
    </row>
    <row r="130" spans="2:13" s="40" customFormat="1" ht="13.5" customHeight="1" x14ac:dyDescent="0.2">
      <c r="B130" s="48"/>
      <c r="C130" s="60"/>
      <c r="D130" s="49"/>
      <c r="E130" s="100"/>
      <c r="F130" s="100"/>
      <c r="G130" s="101"/>
      <c r="I130" s="105" t="s">
        <v>268</v>
      </c>
      <c r="J130" s="121" t="s">
        <v>284</v>
      </c>
      <c r="K130" s="100"/>
      <c r="L130" s="31"/>
      <c r="M130" s="100"/>
    </row>
    <row r="131" spans="2:13" s="40" customFormat="1" ht="13.5" customHeight="1" x14ac:dyDescent="0.25">
      <c r="B131" s="48"/>
      <c r="C131" s="60"/>
      <c r="D131" s="271" t="s">
        <v>796</v>
      </c>
      <c r="E131" s="284"/>
      <c r="F131" s="284"/>
      <c r="G131" s="267"/>
      <c r="I131" s="105" t="s">
        <v>268</v>
      </c>
      <c r="J131" s="121" t="s">
        <v>294</v>
      </c>
      <c r="K131" s="100"/>
      <c r="L131" s="31"/>
      <c r="M131" s="100"/>
    </row>
    <row r="132" spans="2:13" s="40" customFormat="1" ht="13.5" customHeight="1" x14ac:dyDescent="0.25">
      <c r="B132" s="48"/>
      <c r="C132" s="60"/>
      <c r="D132" s="284"/>
      <c r="E132" s="284"/>
      <c r="F132" s="284"/>
      <c r="G132" s="267"/>
      <c r="H132" s="50"/>
      <c r="I132" s="118" t="s">
        <v>269</v>
      </c>
      <c r="J132" s="119" t="s">
        <v>270</v>
      </c>
      <c r="K132" s="100"/>
      <c r="L132" s="8"/>
      <c r="M132" s="7"/>
    </row>
    <row r="133" spans="2:13" s="40" customFormat="1" ht="13.5" customHeight="1" x14ac:dyDescent="0.25">
      <c r="B133" s="48"/>
      <c r="C133" s="60"/>
      <c r="D133" s="284"/>
      <c r="E133" s="284"/>
      <c r="F133" s="284"/>
      <c r="G133" s="267"/>
      <c r="H133" s="50"/>
      <c r="I133" s="118" t="s">
        <v>269</v>
      </c>
      <c r="J133" s="119" t="s">
        <v>285</v>
      </c>
      <c r="K133" s="100"/>
      <c r="L133" s="8"/>
      <c r="M133" s="7"/>
    </row>
    <row r="134" spans="2:13" s="40" customFormat="1" ht="13.5" customHeight="1" x14ac:dyDescent="0.2">
      <c r="B134" s="43"/>
      <c r="C134" s="60"/>
      <c r="D134" s="284"/>
      <c r="E134" s="284"/>
      <c r="F134" s="284"/>
      <c r="G134" s="101"/>
      <c r="H134" s="50"/>
      <c r="I134" s="12" t="s">
        <v>296</v>
      </c>
      <c r="J134" s="13" t="s">
        <v>297</v>
      </c>
      <c r="K134" s="8"/>
      <c r="L134" s="8"/>
      <c r="M134" s="31"/>
    </row>
    <row r="135" spans="2:13" s="40" customFormat="1" ht="13.5" customHeight="1" x14ac:dyDescent="0.2">
      <c r="B135" s="48"/>
      <c r="C135" s="60"/>
      <c r="D135" s="284"/>
      <c r="E135" s="284"/>
      <c r="F135" s="284"/>
      <c r="G135" s="101"/>
      <c r="H135" s="50"/>
      <c r="I135" s="118" t="s">
        <v>296</v>
      </c>
      <c r="J135" s="119" t="s">
        <v>100</v>
      </c>
      <c r="K135" s="7"/>
      <c r="L135" s="8"/>
      <c r="M135" s="100"/>
    </row>
    <row r="136" spans="2:13" s="40" customFormat="1" ht="13.5" customHeight="1" thickBot="1" x14ac:dyDescent="0.25">
      <c r="B136" s="55"/>
      <c r="C136" s="59"/>
      <c r="D136" s="246"/>
      <c r="E136" s="54"/>
      <c r="F136" s="54"/>
      <c r="G136" s="189"/>
      <c r="H136" s="50"/>
      <c r="I136" s="12" t="s">
        <v>296</v>
      </c>
      <c r="J136" s="13" t="s">
        <v>313</v>
      </c>
      <c r="K136" s="8"/>
      <c r="L136" s="8"/>
      <c r="M136" s="31"/>
    </row>
    <row r="137" spans="2:13" s="40" customFormat="1" ht="13.5" customHeight="1" x14ac:dyDescent="0.2">
      <c r="B137" s="43"/>
      <c r="C137" s="60"/>
      <c r="D137" s="49"/>
      <c r="E137" s="100"/>
      <c r="F137" s="100"/>
      <c r="G137" s="101"/>
      <c r="H137" s="50"/>
      <c r="I137" s="118" t="s">
        <v>141</v>
      </c>
      <c r="J137" s="119" t="s">
        <v>298</v>
      </c>
      <c r="K137" s="7"/>
      <c r="L137" s="8"/>
      <c r="M137" s="100"/>
    </row>
    <row r="138" spans="2:13" s="40" customFormat="1" ht="13.5" customHeight="1" x14ac:dyDescent="0.2">
      <c r="B138" s="43"/>
      <c r="C138" s="60"/>
      <c r="D138" s="49"/>
      <c r="E138" s="100"/>
      <c r="F138" s="100"/>
      <c r="G138" s="101"/>
      <c r="H138" s="50"/>
      <c r="I138" s="118" t="s">
        <v>299</v>
      </c>
      <c r="J138" s="119" t="s">
        <v>300</v>
      </c>
      <c r="K138" s="100"/>
      <c r="L138" s="8"/>
      <c r="M138" s="7"/>
    </row>
    <row r="139" spans="2:13" s="40" customFormat="1" ht="13.5" customHeight="1" x14ac:dyDescent="0.2">
      <c r="B139" s="43"/>
      <c r="C139" s="173" t="s">
        <v>46</v>
      </c>
      <c r="D139" s="49" t="s">
        <v>16</v>
      </c>
      <c r="E139" s="100">
        <v>1860</v>
      </c>
      <c r="F139" s="100">
        <v>1914</v>
      </c>
      <c r="G139" s="101">
        <v>55</v>
      </c>
      <c r="H139" s="50"/>
      <c r="I139" s="106" t="s">
        <v>307</v>
      </c>
      <c r="J139" s="107" t="s">
        <v>308</v>
      </c>
      <c r="K139" s="108"/>
      <c r="L139" s="8"/>
      <c r="M139" s="7"/>
    </row>
    <row r="140" spans="2:13" s="40" customFormat="1" ht="13.5" customHeight="1" x14ac:dyDescent="0.2">
      <c r="B140" s="43"/>
      <c r="C140" s="60"/>
      <c r="D140" s="49"/>
      <c r="E140" s="100"/>
      <c r="F140" s="100"/>
      <c r="G140" s="101"/>
      <c r="H140" s="50"/>
      <c r="I140" s="106" t="s">
        <v>307</v>
      </c>
      <c r="J140" s="107" t="s">
        <v>314</v>
      </c>
      <c r="K140" s="108"/>
      <c r="L140" s="8"/>
      <c r="M140" s="7"/>
    </row>
    <row r="141" spans="2:13" s="40" customFormat="1" ht="13.5" customHeight="1" x14ac:dyDescent="0.25">
      <c r="B141" s="43"/>
      <c r="C141" s="60"/>
      <c r="D141" s="281" t="s">
        <v>764</v>
      </c>
      <c r="E141" s="284"/>
      <c r="F141" s="284"/>
      <c r="G141" s="262"/>
      <c r="I141" s="105" t="s">
        <v>301</v>
      </c>
      <c r="J141" s="121" t="s">
        <v>16</v>
      </c>
      <c r="K141" s="31"/>
      <c r="L141" s="8"/>
      <c r="M141" s="7"/>
    </row>
    <row r="142" spans="2:13" s="40" customFormat="1" ht="13.5" customHeight="1" x14ac:dyDescent="0.25">
      <c r="B142" s="43"/>
      <c r="C142" s="60"/>
      <c r="D142" s="284"/>
      <c r="E142" s="284"/>
      <c r="F142" s="284"/>
      <c r="G142" s="262"/>
      <c r="I142" s="105" t="s">
        <v>315</v>
      </c>
      <c r="J142" s="121" t="s">
        <v>316</v>
      </c>
      <c r="K142" s="100"/>
      <c r="L142" s="8"/>
      <c r="M142" s="7"/>
    </row>
    <row r="143" spans="2:13" s="40" customFormat="1" ht="13.5" customHeight="1" x14ac:dyDescent="0.25">
      <c r="B143" s="43"/>
      <c r="C143" s="60"/>
      <c r="D143" s="284"/>
      <c r="E143" s="284"/>
      <c r="F143" s="284"/>
      <c r="G143" s="262"/>
      <c r="I143" s="12" t="s">
        <v>326</v>
      </c>
      <c r="J143" s="13" t="s">
        <v>327</v>
      </c>
      <c r="K143" s="26"/>
      <c r="L143" s="8"/>
      <c r="M143" s="30"/>
    </row>
    <row r="144" spans="2:13" s="40" customFormat="1" ht="13.5" customHeight="1" x14ac:dyDescent="0.2">
      <c r="B144" s="43"/>
      <c r="C144" s="60"/>
      <c r="D144" s="284"/>
      <c r="E144" s="284"/>
      <c r="F144" s="284"/>
      <c r="G144" s="101"/>
      <c r="I144" s="12" t="s">
        <v>336</v>
      </c>
      <c r="J144" s="13" t="s">
        <v>337</v>
      </c>
      <c r="K144" s="31"/>
      <c r="L144" s="8"/>
      <c r="M144" s="8"/>
    </row>
    <row r="145" spans="2:94" s="40" customFormat="1" ht="13.5" customHeight="1" thickBot="1" x14ac:dyDescent="0.25">
      <c r="B145" s="53"/>
      <c r="C145" s="59"/>
      <c r="D145" s="246"/>
      <c r="E145" s="54"/>
      <c r="F145" s="54"/>
      <c r="G145" s="189"/>
      <c r="I145" s="111" t="s">
        <v>341</v>
      </c>
      <c r="J145" s="112" t="s">
        <v>85</v>
      </c>
      <c r="K145" s="113"/>
      <c r="L145" s="114"/>
      <c r="M145" s="7"/>
      <c r="AA145" s="26"/>
      <c r="AB145" s="1"/>
      <c r="AO145" s="44"/>
      <c r="AP145" s="62"/>
      <c r="AX145" s="44"/>
      <c r="AY145" s="44"/>
      <c r="AZ145" s="1"/>
      <c r="BB145" s="1"/>
      <c r="BC145" s="1"/>
      <c r="BD145" s="44"/>
      <c r="BE145" s="44"/>
      <c r="BI145" s="1"/>
      <c r="BP145" s="44"/>
      <c r="BQ145" s="44"/>
      <c r="BR145" s="1"/>
      <c r="BT145" s="1"/>
      <c r="BU145" s="1"/>
      <c r="BZ145" s="44"/>
      <c r="CA145" s="44"/>
      <c r="CE145" s="1"/>
      <c r="CH145" s="44"/>
      <c r="CI145" s="44"/>
      <c r="CJ145" s="44"/>
      <c r="CK145" s="44"/>
      <c r="CL145" s="1"/>
      <c r="CO145" s="1"/>
    </row>
    <row r="146" spans="2:94" s="40" customFormat="1" ht="13.5" customHeight="1" x14ac:dyDescent="0.2">
      <c r="B146" s="48"/>
      <c r="C146" s="60"/>
      <c r="D146" s="49"/>
      <c r="E146" s="100"/>
      <c r="F146" s="100"/>
      <c r="G146" s="101"/>
      <c r="I146" s="118" t="s">
        <v>333</v>
      </c>
      <c r="J146" s="119" t="s">
        <v>100</v>
      </c>
      <c r="K146" s="100"/>
      <c r="L146" s="8"/>
      <c r="M146" s="7"/>
      <c r="AA146" s="26"/>
      <c r="AB146" s="1"/>
      <c r="AO146" s="44"/>
      <c r="AP146" s="62"/>
      <c r="AX146" s="44"/>
      <c r="AY146" s="44"/>
      <c r="AZ146" s="1"/>
      <c r="BB146" s="1"/>
      <c r="BC146" s="1"/>
      <c r="BD146" s="44"/>
      <c r="BE146" s="44"/>
      <c r="BI146" s="1"/>
      <c r="BP146" s="44"/>
      <c r="BQ146" s="44"/>
      <c r="BR146" s="1"/>
      <c r="BT146" s="1"/>
      <c r="BU146" s="1"/>
      <c r="BZ146" s="44"/>
      <c r="CA146" s="44"/>
      <c r="CE146" s="1"/>
      <c r="CH146" s="44"/>
      <c r="CI146" s="44"/>
      <c r="CJ146" s="44"/>
      <c r="CK146" s="44"/>
      <c r="CL146" s="1"/>
      <c r="CO146" s="1"/>
    </row>
    <row r="147" spans="2:94" s="40" customFormat="1" ht="13.5" customHeight="1" x14ac:dyDescent="0.2">
      <c r="B147" s="43"/>
      <c r="C147" s="60"/>
      <c r="D147" s="49"/>
      <c r="E147" s="100"/>
      <c r="F147" s="100"/>
      <c r="G147" s="101"/>
      <c r="I147" s="120" t="s">
        <v>328</v>
      </c>
      <c r="J147" s="121" t="s">
        <v>10</v>
      </c>
      <c r="K147" s="31"/>
      <c r="L147" s="8"/>
      <c r="M147" s="8"/>
      <c r="AA147" s="26"/>
      <c r="AB147" s="1"/>
      <c r="AO147" s="44"/>
      <c r="AP147" s="62"/>
      <c r="AX147" s="44"/>
      <c r="AY147" s="44"/>
      <c r="AZ147" s="1"/>
      <c r="BB147" s="1"/>
      <c r="BC147" s="1"/>
      <c r="BD147" s="44"/>
      <c r="BE147" s="44"/>
      <c r="BI147" s="1"/>
      <c r="BP147" s="44"/>
      <c r="BQ147" s="44"/>
      <c r="BR147" s="1"/>
      <c r="BT147" s="1"/>
      <c r="BU147" s="1"/>
      <c r="BZ147" s="44"/>
      <c r="CA147" s="44"/>
      <c r="CE147" s="1"/>
      <c r="CH147" s="44"/>
      <c r="CI147" s="44"/>
      <c r="CJ147" s="44"/>
      <c r="CK147" s="44"/>
      <c r="CL147" s="1"/>
      <c r="CO147" s="1"/>
    </row>
    <row r="148" spans="2:94" s="40" customFormat="1" ht="13.5" customHeight="1" x14ac:dyDescent="0.2">
      <c r="B148" s="48"/>
      <c r="C148" s="173" t="s">
        <v>46</v>
      </c>
      <c r="D148" s="49" t="s">
        <v>47</v>
      </c>
      <c r="E148" s="100">
        <v>1907</v>
      </c>
      <c r="F148" s="31" t="s">
        <v>58</v>
      </c>
      <c r="G148" s="101">
        <v>25</v>
      </c>
      <c r="I148" s="12" t="s">
        <v>320</v>
      </c>
      <c r="J148" s="13" t="s">
        <v>321</v>
      </c>
      <c r="K148" s="8"/>
      <c r="L148" s="8"/>
      <c r="M148" s="31"/>
      <c r="AA148" s="26"/>
      <c r="AB148" s="1"/>
      <c r="AO148" s="44"/>
      <c r="AP148" s="62"/>
      <c r="AX148" s="44"/>
      <c r="AY148" s="44"/>
      <c r="AZ148" s="1"/>
      <c r="BB148" s="1"/>
      <c r="BC148" s="1"/>
      <c r="BD148" s="44"/>
      <c r="BE148" s="44"/>
      <c r="BI148" s="1"/>
      <c r="BP148" s="44"/>
      <c r="BQ148" s="44"/>
      <c r="BR148" s="1"/>
      <c r="BT148" s="1"/>
      <c r="BU148" s="1"/>
      <c r="BZ148" s="44"/>
      <c r="CA148" s="44"/>
      <c r="CE148" s="1"/>
      <c r="CH148" s="44"/>
      <c r="CI148" s="44"/>
      <c r="CJ148" s="44"/>
      <c r="CK148" s="44"/>
      <c r="CL148" s="1"/>
      <c r="CO148" s="1"/>
    </row>
    <row r="149" spans="2:94" s="40" customFormat="1" ht="13.5" customHeight="1" x14ac:dyDescent="0.2">
      <c r="B149" s="48"/>
      <c r="C149" s="60"/>
      <c r="D149" s="49"/>
      <c r="E149" s="100"/>
      <c r="F149" s="100"/>
      <c r="G149" s="101"/>
      <c r="I149" s="118" t="s">
        <v>320</v>
      </c>
      <c r="J149" s="119" t="s">
        <v>339</v>
      </c>
      <c r="K149" s="7"/>
      <c r="L149" s="8"/>
      <c r="M149" s="100"/>
      <c r="AA149" s="26"/>
      <c r="AB149" s="50"/>
      <c r="AO149" s="56"/>
      <c r="AP149" s="62"/>
      <c r="AX149" s="56"/>
      <c r="AY149" s="56"/>
      <c r="AZ149" s="50"/>
      <c r="BB149" s="50"/>
      <c r="BC149" s="50"/>
      <c r="BD149" s="56"/>
      <c r="BE149" s="56"/>
      <c r="BI149" s="50"/>
      <c r="BP149" s="56"/>
      <c r="BQ149" s="56"/>
      <c r="BR149" s="50"/>
      <c r="BT149" s="50"/>
      <c r="BU149" s="50"/>
      <c r="BZ149" s="56"/>
      <c r="CA149" s="56"/>
      <c r="CE149" s="50"/>
      <c r="CH149" s="56"/>
      <c r="CI149" s="56"/>
      <c r="CJ149" s="56"/>
      <c r="CK149" s="56"/>
      <c r="CL149" s="50"/>
      <c r="CO149" s="50"/>
    </row>
    <row r="150" spans="2:94" s="40" customFormat="1" ht="13.5" customHeight="1" x14ac:dyDescent="0.2">
      <c r="B150" s="48"/>
      <c r="C150" s="60"/>
      <c r="D150" s="281" t="s">
        <v>765</v>
      </c>
      <c r="E150" s="282"/>
      <c r="F150" s="282"/>
      <c r="G150" s="283"/>
      <c r="I150" s="118" t="s">
        <v>322</v>
      </c>
      <c r="J150" s="119" t="s">
        <v>323</v>
      </c>
      <c r="K150" s="7"/>
      <c r="L150" s="8"/>
      <c r="M150" s="100"/>
      <c r="AA150" s="26"/>
      <c r="AB150" s="50"/>
      <c r="AO150" s="56"/>
      <c r="AP150" s="62"/>
      <c r="AX150" s="56"/>
      <c r="AY150" s="56"/>
      <c r="AZ150" s="50"/>
      <c r="BB150" s="50"/>
      <c r="BC150" s="50"/>
      <c r="BD150" s="56"/>
      <c r="BE150" s="56"/>
      <c r="BI150" s="50"/>
      <c r="BP150" s="56"/>
      <c r="BQ150" s="56"/>
      <c r="BR150" s="50"/>
      <c r="BT150" s="50"/>
      <c r="BU150" s="50"/>
      <c r="BZ150" s="56"/>
      <c r="CA150" s="56"/>
      <c r="CE150" s="50"/>
      <c r="CH150" s="56"/>
      <c r="CI150" s="56"/>
      <c r="CJ150" s="56"/>
      <c r="CK150" s="56"/>
      <c r="CL150" s="50"/>
      <c r="CO150" s="50"/>
    </row>
    <row r="151" spans="2:94" s="40" customFormat="1" ht="13.5" customHeight="1" x14ac:dyDescent="0.2">
      <c r="B151" s="48"/>
      <c r="C151" s="60"/>
      <c r="D151" s="282"/>
      <c r="E151" s="282"/>
      <c r="F151" s="282"/>
      <c r="G151" s="283"/>
      <c r="I151" s="4" t="s">
        <v>324</v>
      </c>
      <c r="J151" s="109" t="s">
        <v>325</v>
      </c>
      <c r="K151" s="5"/>
      <c r="L151" s="110"/>
      <c r="M151" s="110"/>
      <c r="AA151" s="26"/>
      <c r="AB151" s="50"/>
      <c r="AO151" s="56"/>
      <c r="AP151" s="62"/>
      <c r="AX151" s="56"/>
      <c r="AY151" s="56"/>
      <c r="AZ151" s="50"/>
      <c r="BB151" s="50"/>
      <c r="BC151" s="50"/>
      <c r="BD151" s="56"/>
      <c r="BE151" s="56"/>
      <c r="BI151" s="50"/>
      <c r="BP151" s="56"/>
      <c r="BQ151" s="56"/>
      <c r="BR151" s="50"/>
      <c r="BT151" s="50"/>
      <c r="BU151" s="50"/>
      <c r="BZ151" s="56"/>
      <c r="CA151" s="56"/>
      <c r="CE151" s="50"/>
      <c r="CH151" s="56"/>
      <c r="CI151" s="56"/>
      <c r="CJ151" s="56"/>
      <c r="CK151" s="56"/>
      <c r="CL151" s="50"/>
      <c r="CO151" s="50"/>
    </row>
    <row r="152" spans="2:94" s="40" customFormat="1" ht="13.5" customHeight="1" x14ac:dyDescent="0.2">
      <c r="B152" s="48"/>
      <c r="C152" s="60"/>
      <c r="D152" s="282"/>
      <c r="E152" s="282"/>
      <c r="F152" s="282"/>
      <c r="G152" s="283"/>
      <c r="I152" s="12" t="s">
        <v>350</v>
      </c>
      <c r="J152" s="13" t="s">
        <v>351</v>
      </c>
      <c r="K152" s="8"/>
      <c r="L152" s="8"/>
      <c r="M152" s="31"/>
      <c r="AA152" s="26"/>
      <c r="AB152" s="50"/>
      <c r="AO152" s="56"/>
      <c r="AP152" s="62"/>
      <c r="AX152" s="56"/>
      <c r="AY152" s="56"/>
      <c r="AZ152" s="50"/>
      <c r="BB152" s="50"/>
      <c r="BC152" s="50"/>
      <c r="BD152" s="56"/>
      <c r="BE152" s="56"/>
      <c r="BI152" s="50"/>
      <c r="BP152" s="56"/>
      <c r="BQ152" s="56"/>
      <c r="BR152" s="50"/>
      <c r="BT152" s="50"/>
      <c r="BU152" s="50"/>
      <c r="BZ152" s="56"/>
      <c r="CA152" s="56"/>
      <c r="CE152" s="50"/>
      <c r="CH152" s="56"/>
      <c r="CI152" s="56"/>
      <c r="CJ152" s="56"/>
      <c r="CK152" s="56"/>
      <c r="CL152" s="50"/>
      <c r="CO152" s="50"/>
    </row>
    <row r="153" spans="2:94" s="40" customFormat="1" ht="13.5" customHeight="1" x14ac:dyDescent="0.2">
      <c r="B153" s="48"/>
      <c r="C153" s="60"/>
      <c r="D153" s="282"/>
      <c r="E153" s="282"/>
      <c r="F153" s="282"/>
      <c r="G153" s="283"/>
      <c r="I153" s="12" t="s">
        <v>350</v>
      </c>
      <c r="J153" s="13" t="s">
        <v>357</v>
      </c>
      <c r="K153" s="8"/>
      <c r="L153" s="8"/>
      <c r="M153" s="31"/>
      <c r="AA153" s="26"/>
      <c r="AB153" s="50"/>
      <c r="AO153" s="56"/>
      <c r="AP153" s="62"/>
      <c r="AX153" s="56"/>
      <c r="AY153" s="56"/>
      <c r="AZ153" s="50"/>
      <c r="BB153" s="50"/>
      <c r="BC153" s="50"/>
      <c r="BD153" s="56"/>
      <c r="BE153" s="56"/>
      <c r="BI153" s="50"/>
      <c r="BP153" s="56"/>
      <c r="BQ153" s="56"/>
      <c r="BR153" s="50"/>
      <c r="BT153" s="50"/>
      <c r="BU153" s="50"/>
      <c r="BZ153" s="56"/>
      <c r="CA153" s="56"/>
      <c r="CE153" s="50"/>
      <c r="CH153" s="56"/>
      <c r="CI153" s="56"/>
      <c r="CJ153" s="56"/>
      <c r="CK153" s="56"/>
      <c r="CL153" s="50"/>
      <c r="CO153" s="50"/>
    </row>
    <row r="154" spans="2:94" s="40" customFormat="1" ht="13.5" customHeight="1" thickBot="1" x14ac:dyDescent="0.25">
      <c r="B154" s="55"/>
      <c r="C154" s="59"/>
      <c r="D154" s="246"/>
      <c r="E154" s="54"/>
      <c r="F154" s="54"/>
      <c r="G154" s="189"/>
      <c r="I154" s="118" t="s">
        <v>350</v>
      </c>
      <c r="J154" s="119" t="s">
        <v>362</v>
      </c>
      <c r="K154" s="7"/>
      <c r="L154" s="114"/>
      <c r="M154" s="100"/>
      <c r="AA154" s="26"/>
      <c r="AB154" s="50"/>
      <c r="AH154" s="50"/>
      <c r="AL154" s="56"/>
      <c r="AO154" s="56"/>
      <c r="AP154" s="62"/>
      <c r="AX154" s="56"/>
      <c r="AY154" s="56"/>
      <c r="AZ154" s="50"/>
      <c r="BB154" s="50"/>
      <c r="BC154" s="50"/>
      <c r="BD154" s="56"/>
      <c r="BE154" s="56"/>
      <c r="BI154" s="50"/>
      <c r="BP154" s="56"/>
      <c r="BQ154" s="56"/>
      <c r="BR154" s="50"/>
      <c r="BT154" s="50"/>
      <c r="BU154" s="50"/>
      <c r="BZ154" s="56"/>
      <c r="CA154" s="56"/>
      <c r="CE154" s="50"/>
      <c r="CH154" s="56"/>
      <c r="CI154" s="56"/>
      <c r="CJ154" s="56"/>
      <c r="CK154" s="56"/>
      <c r="CL154" s="50"/>
      <c r="CO154" s="50"/>
    </row>
    <row r="155" spans="2:94" s="40" customFormat="1" ht="13.5" customHeight="1" x14ac:dyDescent="0.2">
      <c r="B155" s="43"/>
      <c r="C155" s="60"/>
      <c r="D155" s="49"/>
      <c r="E155" s="100"/>
      <c r="F155" s="100"/>
      <c r="G155" s="101"/>
      <c r="I155" s="4" t="s">
        <v>275</v>
      </c>
      <c r="J155" s="109" t="s">
        <v>5</v>
      </c>
      <c r="K155" s="5"/>
      <c r="L155" s="5"/>
      <c r="M155" s="110"/>
      <c r="AA155" s="26"/>
      <c r="AB155" s="50"/>
      <c r="AH155" s="50"/>
      <c r="AL155" s="56"/>
      <c r="AO155" s="56"/>
      <c r="AP155" s="62"/>
      <c r="AX155" s="56"/>
      <c r="AY155" s="56"/>
      <c r="AZ155" s="50"/>
      <c r="BB155" s="50"/>
      <c r="BC155" s="50"/>
      <c r="BD155" s="56"/>
      <c r="BE155" s="56"/>
      <c r="BI155" s="50"/>
      <c r="BP155" s="56"/>
      <c r="BQ155" s="56"/>
      <c r="BR155" s="50"/>
      <c r="BT155" s="50"/>
      <c r="BU155" s="50"/>
      <c r="BZ155" s="56"/>
      <c r="CA155" s="56"/>
      <c r="CE155" s="50"/>
      <c r="CH155" s="56"/>
      <c r="CI155" s="56"/>
      <c r="CJ155" s="56"/>
      <c r="CK155" s="56"/>
      <c r="CL155" s="50"/>
      <c r="CO155" s="50"/>
    </row>
    <row r="156" spans="2:94" s="40" customFormat="1" ht="13.5" customHeight="1" x14ac:dyDescent="0.2">
      <c r="B156" s="43"/>
      <c r="C156" s="60"/>
      <c r="D156" s="49"/>
      <c r="E156" s="100"/>
      <c r="F156" s="100"/>
      <c r="G156" s="101"/>
      <c r="I156" s="130" t="s">
        <v>275</v>
      </c>
      <c r="J156" s="131" t="s">
        <v>241</v>
      </c>
      <c r="K156" s="2"/>
      <c r="L156" s="8"/>
      <c r="M156" s="100"/>
      <c r="AA156" s="26"/>
      <c r="AB156" s="50"/>
      <c r="AH156" s="50"/>
      <c r="AL156" s="56"/>
      <c r="AO156" s="56"/>
      <c r="AP156" s="62"/>
      <c r="AX156" s="56"/>
      <c r="AY156" s="56"/>
      <c r="AZ156" s="50"/>
      <c r="BB156" s="50"/>
      <c r="BC156" s="50"/>
      <c r="BD156" s="56"/>
      <c r="BE156" s="56"/>
      <c r="BI156" s="50"/>
      <c r="BP156" s="56"/>
      <c r="BQ156" s="56"/>
      <c r="BR156" s="50"/>
      <c r="BT156" s="50"/>
      <c r="BU156" s="50"/>
      <c r="BZ156" s="56"/>
      <c r="CA156" s="56"/>
      <c r="CE156" s="50"/>
      <c r="CH156" s="56"/>
      <c r="CI156" s="56"/>
      <c r="CJ156" s="56"/>
      <c r="CK156" s="56"/>
      <c r="CL156" s="50"/>
      <c r="CO156" s="50"/>
    </row>
    <row r="157" spans="2:94" s="40" customFormat="1" ht="13.5" customHeight="1" x14ac:dyDescent="0.2">
      <c r="B157" s="48"/>
      <c r="C157" s="172" t="s">
        <v>46</v>
      </c>
      <c r="D157" s="42" t="s">
        <v>48</v>
      </c>
      <c r="E157" s="8" t="s">
        <v>59</v>
      </c>
      <c r="F157" s="8" t="s">
        <v>60</v>
      </c>
      <c r="G157" s="101">
        <v>71</v>
      </c>
      <c r="I157" s="118" t="s">
        <v>345</v>
      </c>
      <c r="J157" s="119" t="s">
        <v>346</v>
      </c>
      <c r="K157" s="7"/>
      <c r="L157" s="8"/>
      <c r="M157" s="26"/>
      <c r="Z157" s="26"/>
      <c r="AA157" s="1"/>
      <c r="AB157" s="44"/>
      <c r="AK157" s="44"/>
      <c r="AN157" s="44"/>
      <c r="AO157" s="62"/>
      <c r="AW157" s="44"/>
      <c r="AX157" s="44"/>
      <c r="AY157" s="1"/>
      <c r="BA157" s="1"/>
      <c r="BB157" s="1"/>
      <c r="BC157" s="44"/>
      <c r="BD157" s="44"/>
      <c r="BH157" s="1"/>
      <c r="BO157" s="44"/>
      <c r="BP157" s="44"/>
      <c r="BQ157" s="1"/>
      <c r="BS157" s="1"/>
      <c r="BT157" s="1"/>
      <c r="BY157" s="44"/>
      <c r="BZ157" s="44"/>
      <c r="CD157" s="1"/>
      <c r="CG157" s="44"/>
      <c r="CH157" s="44"/>
      <c r="CI157" s="44"/>
      <c r="CJ157" s="44"/>
      <c r="CK157" s="1"/>
      <c r="CN157" s="1"/>
    </row>
    <row r="158" spans="2:94" s="40" customFormat="1" ht="13.5" customHeight="1" x14ac:dyDescent="0.2">
      <c r="B158" s="48"/>
      <c r="C158" s="60"/>
      <c r="D158" s="49"/>
      <c r="E158" s="100"/>
      <c r="F158" s="100"/>
      <c r="G158" s="101"/>
      <c r="I158" s="118" t="s">
        <v>345</v>
      </c>
      <c r="J158" s="77" t="s">
        <v>358</v>
      </c>
      <c r="K158" s="100"/>
      <c r="L158" s="127"/>
      <c r="M158" s="100"/>
      <c r="Y158" s="44"/>
      <c r="Z158" s="1"/>
      <c r="AB158" s="26"/>
      <c r="AI158" s="1"/>
      <c r="AM158" s="44"/>
      <c r="AP158" s="44"/>
      <c r="AQ158" s="62"/>
      <c r="AY158" s="44"/>
      <c r="AZ158" s="44"/>
      <c r="BA158" s="1"/>
      <c r="BC158" s="1"/>
      <c r="BD158" s="1"/>
      <c r="BE158" s="44"/>
      <c r="BF158" s="44"/>
      <c r="BJ158" s="1"/>
      <c r="BU158" s="1"/>
      <c r="BV158" s="1"/>
      <c r="BW158" s="1"/>
      <c r="BX158" s="1"/>
      <c r="CA158" s="44"/>
      <c r="CB158" s="44"/>
      <c r="CF158" s="1"/>
      <c r="CI158" s="44"/>
      <c r="CJ158" s="44"/>
      <c r="CK158" s="44"/>
      <c r="CL158" s="44"/>
      <c r="CM158" s="1"/>
      <c r="CP158" s="1"/>
    </row>
    <row r="159" spans="2:94" s="40" customFormat="1" ht="13.5" customHeight="1" x14ac:dyDescent="0.2">
      <c r="B159" s="48"/>
      <c r="C159" s="60"/>
      <c r="D159" s="271" t="s">
        <v>766</v>
      </c>
      <c r="E159" s="284"/>
      <c r="F159" s="284"/>
      <c r="G159" s="264"/>
      <c r="I159" s="130" t="s">
        <v>347</v>
      </c>
      <c r="J159" s="132" t="s">
        <v>144</v>
      </c>
      <c r="K159" s="26"/>
      <c r="L159" s="8"/>
      <c r="M159" s="26"/>
      <c r="Y159" s="44"/>
      <c r="Z159" s="1"/>
      <c r="AB159" s="26"/>
      <c r="AI159" s="1"/>
      <c r="AM159" s="44"/>
      <c r="AP159" s="44"/>
      <c r="AQ159" s="62"/>
      <c r="AY159" s="44"/>
      <c r="AZ159" s="44"/>
      <c r="BA159" s="1"/>
      <c r="BC159" s="1"/>
      <c r="BD159" s="1"/>
      <c r="BE159" s="44"/>
      <c r="BF159" s="44"/>
      <c r="BJ159" s="1"/>
      <c r="BU159" s="1"/>
      <c r="BV159" s="1"/>
      <c r="BW159" s="1"/>
      <c r="BX159" s="1"/>
      <c r="CA159" s="44"/>
      <c r="CB159" s="44"/>
      <c r="CF159" s="1"/>
      <c r="CI159" s="44"/>
      <c r="CJ159" s="44"/>
      <c r="CK159" s="44"/>
      <c r="CL159" s="44"/>
      <c r="CM159" s="1"/>
      <c r="CP159" s="1"/>
    </row>
    <row r="160" spans="2:94" s="40" customFormat="1" ht="13.5" customHeight="1" x14ac:dyDescent="0.2">
      <c r="B160" s="48"/>
      <c r="C160" s="60"/>
      <c r="D160" s="284"/>
      <c r="E160" s="284"/>
      <c r="F160" s="284"/>
      <c r="G160" s="264"/>
      <c r="I160" s="130" t="s">
        <v>347</v>
      </c>
      <c r="J160" s="131" t="s">
        <v>356</v>
      </c>
      <c r="K160" s="2"/>
      <c r="L160" s="8"/>
      <c r="M160" s="100"/>
      <c r="Y160" s="44"/>
      <c r="Z160" s="1"/>
      <c r="AB160" s="26"/>
      <c r="AI160" s="1"/>
      <c r="AM160" s="44"/>
      <c r="AP160" s="44"/>
      <c r="AQ160" s="62"/>
      <c r="AY160" s="44"/>
      <c r="AZ160" s="44"/>
      <c r="BA160" s="1"/>
      <c r="BC160" s="1"/>
      <c r="BD160" s="1"/>
      <c r="BE160" s="44"/>
      <c r="BF160" s="44"/>
      <c r="BJ160" s="1"/>
      <c r="BU160" s="1"/>
      <c r="BV160" s="1"/>
      <c r="BW160" s="1"/>
      <c r="BX160" s="1"/>
      <c r="CA160" s="44"/>
      <c r="CB160" s="44"/>
      <c r="CF160" s="1"/>
      <c r="CI160" s="44"/>
      <c r="CJ160" s="44"/>
      <c r="CK160" s="44"/>
      <c r="CL160" s="44"/>
      <c r="CM160" s="1"/>
      <c r="CP160" s="1"/>
    </row>
    <row r="161" spans="2:94" s="40" customFormat="1" ht="13.5" customHeight="1" x14ac:dyDescent="0.2">
      <c r="B161" s="48"/>
      <c r="C161" s="60"/>
      <c r="D161" s="284"/>
      <c r="E161" s="284"/>
      <c r="F161" s="284"/>
      <c r="G161" s="264"/>
      <c r="I161" s="105" t="s">
        <v>348</v>
      </c>
      <c r="J161" s="77" t="s">
        <v>10</v>
      </c>
      <c r="K161" s="100"/>
      <c r="L161" s="127"/>
      <c r="M161" s="100"/>
      <c r="Y161" s="44"/>
      <c r="Z161" s="1"/>
      <c r="AB161" s="26"/>
      <c r="AI161" s="1"/>
      <c r="AM161" s="44"/>
      <c r="AP161" s="44"/>
      <c r="AQ161" s="62"/>
      <c r="AY161" s="44"/>
      <c r="AZ161" s="44"/>
      <c r="BA161" s="1"/>
      <c r="BC161" s="1"/>
      <c r="BD161" s="1"/>
      <c r="BE161" s="44"/>
      <c r="BF161" s="44"/>
      <c r="BJ161" s="1"/>
      <c r="BQ161" s="44"/>
      <c r="BR161" s="44"/>
      <c r="BS161" s="1"/>
      <c r="BU161" s="1"/>
      <c r="BV161" s="1"/>
      <c r="BW161" s="1"/>
      <c r="BX161" s="1"/>
      <c r="CA161" s="44"/>
      <c r="CB161" s="44"/>
      <c r="CF161" s="1"/>
      <c r="CI161" s="44"/>
      <c r="CJ161" s="44"/>
      <c r="CK161" s="44"/>
      <c r="CL161" s="44"/>
      <c r="CM161" s="1"/>
      <c r="CP161" s="1"/>
    </row>
    <row r="162" spans="2:94" s="40" customFormat="1" ht="13.5" customHeight="1" x14ac:dyDescent="0.2">
      <c r="B162" s="48"/>
      <c r="C162" s="60"/>
      <c r="D162" s="284"/>
      <c r="E162" s="284"/>
      <c r="F162" s="284"/>
      <c r="G162" s="101"/>
      <c r="I162" s="133" t="s">
        <v>344</v>
      </c>
      <c r="J162" s="134" t="s">
        <v>70</v>
      </c>
      <c r="K162" s="135"/>
      <c r="L162" s="8"/>
      <c r="M162" s="100"/>
      <c r="S162" s="1"/>
      <c r="T162" s="1"/>
      <c r="Y162" s="44"/>
      <c r="Z162" s="1"/>
      <c r="AB162" s="26"/>
      <c r="AI162" s="1"/>
      <c r="AM162" s="44"/>
      <c r="AP162" s="44"/>
      <c r="AQ162" s="62"/>
      <c r="AY162" s="44"/>
      <c r="AZ162" s="44"/>
      <c r="BA162" s="1"/>
      <c r="BC162" s="1"/>
      <c r="BD162" s="1"/>
      <c r="BE162" s="44"/>
      <c r="BF162" s="44"/>
      <c r="BI162" s="1"/>
      <c r="BP162" s="44"/>
      <c r="BQ162" s="44"/>
      <c r="BR162" s="1"/>
      <c r="BT162" s="1"/>
      <c r="BU162" s="1"/>
      <c r="BZ162" s="44"/>
      <c r="CA162" s="44"/>
      <c r="CE162" s="1"/>
      <c r="CH162" s="44"/>
      <c r="CI162" s="44"/>
      <c r="CJ162" s="44"/>
      <c r="CK162" s="44"/>
      <c r="CL162" s="1"/>
      <c r="CO162" s="1"/>
    </row>
    <row r="163" spans="2:94" s="40" customFormat="1" ht="13.5" customHeight="1" thickBot="1" x14ac:dyDescent="0.25">
      <c r="B163" s="55"/>
      <c r="C163" s="59"/>
      <c r="D163" s="246"/>
      <c r="E163" s="54"/>
      <c r="F163" s="54"/>
      <c r="G163" s="189"/>
      <c r="I163" s="133" t="s">
        <v>344</v>
      </c>
      <c r="J163" s="77" t="s">
        <v>68</v>
      </c>
      <c r="K163" s="100"/>
      <c r="L163" s="127"/>
      <c r="M163" s="100"/>
      <c r="S163" s="1"/>
      <c r="T163" s="1"/>
      <c r="Y163" s="44"/>
      <c r="Z163" s="1"/>
      <c r="AB163" s="26"/>
      <c r="AI163" s="1"/>
      <c r="AM163" s="44"/>
      <c r="AP163" s="44"/>
      <c r="AQ163" s="62"/>
      <c r="AY163" s="44"/>
      <c r="AZ163" s="44"/>
      <c r="BA163" s="1"/>
      <c r="BC163" s="1"/>
      <c r="BD163" s="1"/>
      <c r="BE163" s="44"/>
      <c r="BF163" s="44"/>
      <c r="BI163" s="1"/>
      <c r="BP163" s="44"/>
      <c r="BQ163" s="44"/>
      <c r="BR163" s="1"/>
      <c r="BT163" s="1"/>
      <c r="BU163" s="1"/>
      <c r="BZ163" s="44"/>
      <c r="CA163" s="44"/>
      <c r="CE163" s="1"/>
      <c r="CH163" s="44"/>
      <c r="CI163" s="44"/>
      <c r="CJ163" s="44"/>
      <c r="CK163" s="44"/>
      <c r="CL163" s="1"/>
      <c r="CO163" s="1"/>
    </row>
    <row r="164" spans="2:94" s="40" customFormat="1" ht="13.5" customHeight="1" x14ac:dyDescent="0.2">
      <c r="B164" s="43"/>
      <c r="C164" s="60"/>
      <c r="D164" s="49"/>
      <c r="E164" s="100"/>
      <c r="F164" s="100"/>
      <c r="G164" s="101"/>
      <c r="I164" s="12" t="s">
        <v>376</v>
      </c>
      <c r="J164" s="13" t="s">
        <v>73</v>
      </c>
      <c r="K164" s="8"/>
      <c r="L164" s="8"/>
      <c r="M164" s="31"/>
      <c r="S164" s="1"/>
      <c r="T164" s="1"/>
      <c r="Y164" s="44"/>
      <c r="Z164" s="1"/>
      <c r="AB164" s="26"/>
      <c r="AC164" s="1"/>
      <c r="AD164" s="44"/>
      <c r="AE164" s="44"/>
      <c r="AI164" s="1"/>
      <c r="AM164" s="44"/>
      <c r="AP164" s="44"/>
      <c r="AQ164" s="62"/>
      <c r="AY164" s="44"/>
      <c r="AZ164" s="44"/>
      <c r="BA164" s="1"/>
      <c r="BC164" s="1"/>
      <c r="BD164" s="1"/>
      <c r="BE164" s="44"/>
      <c r="BF164" s="44"/>
      <c r="BI164" s="1"/>
      <c r="BP164" s="44"/>
      <c r="BQ164" s="44"/>
      <c r="BR164" s="1"/>
      <c r="BT164" s="1"/>
      <c r="BU164" s="1"/>
      <c r="BZ164" s="44"/>
      <c r="CA164" s="44"/>
      <c r="CE164" s="1"/>
      <c r="CH164" s="44"/>
      <c r="CI164" s="44"/>
      <c r="CJ164" s="44"/>
      <c r="CK164" s="44"/>
      <c r="CL164" s="1"/>
      <c r="CO164" s="1"/>
    </row>
    <row r="165" spans="2:94" s="40" customFormat="1" ht="13.5" customHeight="1" x14ac:dyDescent="0.2">
      <c r="B165" s="43"/>
      <c r="C165" s="60"/>
      <c r="D165" s="49"/>
      <c r="E165" s="100"/>
      <c r="F165" s="100"/>
      <c r="G165" s="101"/>
      <c r="I165" s="116" t="s">
        <v>376</v>
      </c>
      <c r="J165" s="117" t="s">
        <v>387</v>
      </c>
      <c r="K165" s="30"/>
      <c r="L165" s="8"/>
      <c r="M165" s="100"/>
      <c r="Y165" s="1"/>
      <c r="AB165" s="26"/>
      <c r="AC165" s="1"/>
      <c r="AD165" s="44"/>
      <c r="AE165" s="44"/>
      <c r="AI165" s="1"/>
      <c r="AM165" s="44"/>
      <c r="AP165" s="44"/>
      <c r="AQ165" s="62"/>
      <c r="AY165" s="44"/>
      <c r="AZ165" s="44"/>
      <c r="BA165" s="1"/>
      <c r="BC165" s="1"/>
      <c r="BD165" s="1"/>
      <c r="BE165" s="44"/>
      <c r="BF165" s="44"/>
      <c r="BI165" s="1"/>
      <c r="BP165" s="44"/>
      <c r="BQ165" s="44"/>
      <c r="BR165" s="1"/>
      <c r="BT165" s="1"/>
      <c r="BU165" s="1"/>
      <c r="BZ165" s="44"/>
      <c r="CA165" s="44"/>
      <c r="CE165" s="1"/>
      <c r="CH165" s="44"/>
      <c r="CI165" s="44"/>
      <c r="CJ165" s="44"/>
      <c r="CK165" s="44"/>
      <c r="CL165" s="1"/>
      <c r="CO165" s="1"/>
    </row>
    <row r="166" spans="2:94" s="40" customFormat="1" ht="13.5" customHeight="1" x14ac:dyDescent="0.2">
      <c r="B166" s="43"/>
      <c r="C166" s="172" t="s">
        <v>46</v>
      </c>
      <c r="D166" s="49" t="s">
        <v>49</v>
      </c>
      <c r="E166" s="100">
        <v>1903</v>
      </c>
      <c r="F166" s="100">
        <v>1921</v>
      </c>
      <c r="G166" s="101">
        <v>18</v>
      </c>
      <c r="I166" s="106" t="s">
        <v>377</v>
      </c>
      <c r="J166" s="107" t="s">
        <v>378</v>
      </c>
      <c r="K166" s="64"/>
      <c r="L166" s="8"/>
      <c r="M166" s="100"/>
      <c r="AB166" s="26"/>
      <c r="AC166" s="1"/>
      <c r="AD166" s="44"/>
      <c r="AE166" s="44"/>
      <c r="AI166" s="1"/>
      <c r="AM166" s="44"/>
      <c r="AP166" s="44"/>
      <c r="AQ166" s="62"/>
      <c r="AY166" s="44"/>
      <c r="AZ166" s="44"/>
      <c r="BA166" s="1"/>
      <c r="BC166" s="1"/>
      <c r="BD166" s="1"/>
      <c r="BE166" s="44"/>
      <c r="BF166" s="44"/>
      <c r="BI166" s="1"/>
      <c r="BP166" s="44"/>
      <c r="BQ166" s="44"/>
      <c r="BR166" s="1"/>
      <c r="BT166" s="1"/>
      <c r="BU166" s="1"/>
      <c r="BZ166" s="44"/>
      <c r="CA166" s="44"/>
      <c r="CE166" s="1"/>
      <c r="CH166" s="44"/>
      <c r="CI166" s="44"/>
      <c r="CJ166" s="44"/>
      <c r="CK166" s="44"/>
      <c r="CL166" s="1"/>
      <c r="CO166" s="1"/>
    </row>
    <row r="167" spans="2:94" s="40" customFormat="1" ht="13.5" customHeight="1" x14ac:dyDescent="0.2">
      <c r="B167" s="43"/>
      <c r="C167" s="60"/>
      <c r="D167" s="49"/>
      <c r="E167" s="100"/>
      <c r="F167" s="100"/>
      <c r="G167" s="101"/>
      <c r="I167" s="118" t="s">
        <v>388</v>
      </c>
      <c r="J167" s="119" t="s">
        <v>73</v>
      </c>
      <c r="K167" s="7"/>
      <c r="L167" s="7"/>
      <c r="M167" s="100"/>
      <c r="AB167" s="26"/>
      <c r="AC167" s="1"/>
      <c r="AD167" s="44"/>
      <c r="AE167" s="44"/>
      <c r="AI167" s="1"/>
      <c r="AM167" s="44"/>
      <c r="AP167" s="44"/>
      <c r="AQ167" s="62"/>
      <c r="AY167" s="44"/>
      <c r="AZ167" s="44"/>
      <c r="BA167" s="1"/>
      <c r="BC167" s="1"/>
      <c r="BD167" s="1"/>
      <c r="BE167" s="44"/>
      <c r="BF167" s="44"/>
      <c r="BI167" s="1"/>
      <c r="BP167" s="44"/>
      <c r="BQ167" s="44"/>
      <c r="BR167" s="1"/>
      <c r="BT167" s="1"/>
      <c r="BU167" s="1"/>
      <c r="BZ167" s="44"/>
      <c r="CA167" s="44"/>
      <c r="CE167" s="1"/>
      <c r="CH167" s="44"/>
      <c r="CI167" s="44"/>
      <c r="CJ167" s="44"/>
      <c r="CK167" s="44"/>
      <c r="CL167" s="1"/>
      <c r="CO167" s="1"/>
    </row>
    <row r="168" spans="2:94" s="40" customFormat="1" ht="13.5" customHeight="1" x14ac:dyDescent="0.2">
      <c r="B168" s="43"/>
      <c r="C168" s="60"/>
      <c r="D168" s="271" t="s">
        <v>767</v>
      </c>
      <c r="E168" s="307"/>
      <c r="F168" s="307"/>
      <c r="G168" s="265"/>
      <c r="I168" s="120" t="s">
        <v>371</v>
      </c>
      <c r="J168" s="121" t="s">
        <v>10</v>
      </c>
      <c r="K168" s="31"/>
      <c r="L168" s="31"/>
      <c r="M168" s="100"/>
      <c r="X168" s="1"/>
      <c r="Y168" s="1"/>
      <c r="AB168" s="26"/>
      <c r="AC168" s="1"/>
      <c r="AD168" s="44"/>
      <c r="AE168" s="44"/>
      <c r="AI168" s="1"/>
      <c r="AM168" s="44"/>
      <c r="AP168" s="44"/>
      <c r="AQ168" s="62"/>
      <c r="AY168" s="44"/>
      <c r="AZ168" s="44"/>
      <c r="BA168" s="1"/>
      <c r="BC168" s="1"/>
      <c r="BD168" s="1"/>
      <c r="BE168" s="44"/>
      <c r="BF168" s="44"/>
      <c r="BI168" s="1"/>
      <c r="BP168" s="44"/>
      <c r="BQ168" s="44"/>
      <c r="BR168" s="1"/>
      <c r="BT168" s="1"/>
      <c r="BU168" s="1"/>
      <c r="BZ168" s="44"/>
      <c r="CA168" s="44"/>
      <c r="CE168" s="1"/>
      <c r="CH168" s="44"/>
      <c r="CI168" s="44"/>
      <c r="CJ168" s="44"/>
      <c r="CK168" s="44"/>
      <c r="CL168" s="1"/>
      <c r="CO168" s="1"/>
    </row>
    <row r="169" spans="2:94" s="40" customFormat="1" ht="13.5" customHeight="1" x14ac:dyDescent="0.2">
      <c r="B169" s="43"/>
      <c r="C169" s="60"/>
      <c r="D169" s="307"/>
      <c r="E169" s="307"/>
      <c r="F169" s="307"/>
      <c r="G169" s="265"/>
      <c r="I169" s="118" t="s">
        <v>364</v>
      </c>
      <c r="J169" s="119" t="s">
        <v>365</v>
      </c>
      <c r="K169" s="7"/>
      <c r="L169" s="7"/>
      <c r="M169" s="100"/>
      <c r="Z169" s="1"/>
      <c r="AB169" s="26"/>
      <c r="AC169" s="1"/>
      <c r="AD169" s="44"/>
      <c r="AE169" s="44"/>
      <c r="AI169" s="1"/>
      <c r="AM169" s="44"/>
      <c r="AP169" s="44"/>
      <c r="AQ169" s="62"/>
      <c r="AY169" s="44"/>
      <c r="AZ169" s="44"/>
      <c r="BA169" s="1"/>
      <c r="BC169" s="1"/>
      <c r="BD169" s="1"/>
      <c r="BE169" s="44"/>
      <c r="BF169" s="44"/>
      <c r="BI169" s="1"/>
      <c r="BP169" s="44"/>
      <c r="BQ169" s="44"/>
      <c r="BR169" s="1"/>
      <c r="BT169" s="1"/>
      <c r="BU169" s="1"/>
      <c r="BZ169" s="44"/>
      <c r="CA169" s="44"/>
      <c r="CE169" s="1"/>
      <c r="CH169" s="44"/>
      <c r="CI169" s="44"/>
      <c r="CJ169" s="44"/>
      <c r="CK169" s="44"/>
      <c r="CL169" s="1"/>
      <c r="CO169" s="1"/>
    </row>
    <row r="170" spans="2:94" s="40" customFormat="1" ht="13.5" customHeight="1" x14ac:dyDescent="0.2">
      <c r="B170" s="43"/>
      <c r="C170" s="60"/>
      <c r="D170" s="307"/>
      <c r="E170" s="307"/>
      <c r="F170" s="307"/>
      <c r="G170" s="265"/>
      <c r="I170" s="118" t="s">
        <v>364</v>
      </c>
      <c r="J170" s="119" t="s">
        <v>383</v>
      </c>
      <c r="K170" s="7"/>
      <c r="L170" s="7"/>
      <c r="M170" s="100"/>
      <c r="X170" s="44"/>
      <c r="AB170" s="26"/>
      <c r="AC170" s="1"/>
      <c r="AD170" s="44"/>
      <c r="AE170" s="44"/>
      <c r="AI170" s="1"/>
      <c r="AM170" s="44"/>
      <c r="AP170" s="44"/>
      <c r="AQ170" s="62"/>
      <c r="AY170" s="44"/>
      <c r="AZ170" s="44"/>
      <c r="BA170" s="1"/>
      <c r="BC170" s="1"/>
      <c r="BD170" s="1"/>
      <c r="BE170" s="44"/>
      <c r="BF170" s="44"/>
      <c r="BI170" s="1"/>
      <c r="BP170" s="44"/>
      <c r="BQ170" s="44"/>
      <c r="BR170" s="1"/>
      <c r="BT170" s="1"/>
      <c r="BU170" s="1"/>
      <c r="BZ170" s="44"/>
      <c r="CA170" s="44"/>
      <c r="CE170" s="1"/>
      <c r="CH170" s="44"/>
      <c r="CI170" s="44"/>
      <c r="CJ170" s="44"/>
      <c r="CK170" s="44"/>
      <c r="CL170" s="1"/>
      <c r="CO170" s="1"/>
    </row>
    <row r="171" spans="2:94" s="40" customFormat="1" ht="13.5" customHeight="1" x14ac:dyDescent="0.2">
      <c r="B171" s="43"/>
      <c r="C171" s="60"/>
      <c r="D171" s="307"/>
      <c r="E171" s="307"/>
      <c r="F171" s="307"/>
      <c r="G171" s="265"/>
      <c r="I171" s="136" t="s">
        <v>364</v>
      </c>
      <c r="J171" s="137" t="s">
        <v>391</v>
      </c>
      <c r="K171" s="138"/>
      <c r="L171" s="26"/>
      <c r="M171" s="100"/>
      <c r="AB171" s="26"/>
      <c r="AC171" s="1"/>
      <c r="AD171" s="44"/>
      <c r="AE171" s="44"/>
      <c r="AI171" s="1"/>
      <c r="AM171" s="44"/>
      <c r="AP171" s="44"/>
      <c r="AQ171" s="62"/>
      <c r="AY171" s="44"/>
      <c r="AZ171" s="44"/>
      <c r="BA171" s="1"/>
      <c r="BC171" s="1"/>
      <c r="BD171" s="1"/>
      <c r="BE171" s="44"/>
      <c r="BF171" s="44"/>
      <c r="BI171" s="1"/>
      <c r="BP171" s="44"/>
      <c r="BQ171" s="44"/>
      <c r="BR171" s="1"/>
      <c r="BT171" s="1"/>
      <c r="BU171" s="1"/>
      <c r="BZ171" s="44"/>
      <c r="CA171" s="44"/>
      <c r="CE171" s="1"/>
      <c r="CH171" s="44"/>
      <c r="CI171" s="44"/>
      <c r="CJ171" s="44"/>
      <c r="CK171" s="44"/>
      <c r="CL171" s="1"/>
      <c r="CO171" s="1"/>
    </row>
    <row r="172" spans="2:94" s="40" customFormat="1" ht="13.5" customHeight="1" thickBot="1" x14ac:dyDescent="0.25">
      <c r="B172" s="53"/>
      <c r="C172" s="59"/>
      <c r="D172" s="246"/>
      <c r="E172" s="54"/>
      <c r="F172" s="54"/>
      <c r="G172" s="189"/>
      <c r="I172" s="118" t="s">
        <v>366</v>
      </c>
      <c r="J172" s="119" t="s">
        <v>367</v>
      </c>
      <c r="K172" s="7"/>
      <c r="L172" s="8"/>
      <c r="M172" s="100"/>
      <c r="AB172" s="26"/>
      <c r="AC172" s="1"/>
      <c r="AD172" s="44"/>
      <c r="AE172" s="44"/>
      <c r="AI172" s="1"/>
      <c r="AM172" s="44"/>
      <c r="AP172" s="44"/>
      <c r="AQ172" s="62"/>
      <c r="AY172" s="44"/>
      <c r="AZ172" s="44"/>
      <c r="BA172" s="1"/>
      <c r="BC172" s="1"/>
      <c r="BD172" s="1"/>
      <c r="BE172" s="44"/>
      <c r="BF172" s="44"/>
      <c r="BI172" s="1"/>
      <c r="BP172" s="44"/>
      <c r="BQ172" s="44"/>
      <c r="BR172" s="1"/>
      <c r="BT172" s="1"/>
      <c r="BU172" s="1"/>
      <c r="BZ172" s="44"/>
      <c r="CA172" s="44"/>
      <c r="CE172" s="1"/>
      <c r="CH172" s="44"/>
      <c r="CI172" s="44"/>
      <c r="CJ172" s="44"/>
      <c r="CK172" s="44"/>
      <c r="CL172" s="1"/>
      <c r="CO172" s="1"/>
    </row>
    <row r="173" spans="2:94" s="40" customFormat="1" ht="13.5" customHeight="1" x14ac:dyDescent="0.2">
      <c r="B173" s="43"/>
      <c r="C173" s="60"/>
      <c r="D173" s="49"/>
      <c r="E173" s="100"/>
      <c r="F173" s="100"/>
      <c r="G173" s="101"/>
      <c r="I173" s="116" t="s">
        <v>368</v>
      </c>
      <c r="J173" s="13" t="s">
        <v>369</v>
      </c>
      <c r="K173" s="100"/>
      <c r="L173" s="8"/>
      <c r="M173" s="7"/>
    </row>
    <row r="174" spans="2:94" s="40" customFormat="1" ht="13.5" customHeight="1" x14ac:dyDescent="0.2">
      <c r="B174" s="43"/>
      <c r="C174" s="60"/>
      <c r="D174" s="49"/>
      <c r="E174" s="100"/>
      <c r="F174" s="100"/>
      <c r="G174" s="101"/>
      <c r="I174" s="116" t="s">
        <v>368</v>
      </c>
      <c r="J174" s="117" t="s">
        <v>68</v>
      </c>
      <c r="K174" s="30"/>
      <c r="L174" s="8"/>
      <c r="M174" s="100"/>
    </row>
    <row r="175" spans="2:94" s="40" customFormat="1" ht="13.5" customHeight="1" x14ac:dyDescent="0.2">
      <c r="B175" s="43"/>
      <c r="C175" s="174" t="s">
        <v>50</v>
      </c>
      <c r="D175" s="93" t="s">
        <v>51</v>
      </c>
      <c r="E175" s="64">
        <v>1931</v>
      </c>
      <c r="F175" s="8" t="s">
        <v>61</v>
      </c>
      <c r="G175" s="101">
        <v>3</v>
      </c>
      <c r="I175" s="12" t="s">
        <v>370</v>
      </c>
      <c r="J175" s="13" t="s">
        <v>369</v>
      </c>
      <c r="K175" s="8"/>
      <c r="L175" s="8"/>
      <c r="M175" s="100"/>
    </row>
    <row r="176" spans="2:94" s="40" customFormat="1" ht="13.5" customHeight="1" x14ac:dyDescent="0.2">
      <c r="B176" s="43"/>
      <c r="C176" s="60"/>
      <c r="D176" s="49"/>
      <c r="E176" s="100"/>
      <c r="F176" s="100"/>
      <c r="G176" s="101"/>
      <c r="I176" s="118" t="s">
        <v>371</v>
      </c>
      <c r="J176" s="119" t="s">
        <v>73</v>
      </c>
      <c r="K176" s="7"/>
      <c r="L176" s="8"/>
      <c r="M176" s="100"/>
    </row>
    <row r="177" spans="2:13" s="40" customFormat="1" ht="13.5" customHeight="1" x14ac:dyDescent="0.25">
      <c r="B177" s="43"/>
      <c r="C177" s="60"/>
      <c r="D177" s="281" t="s">
        <v>768</v>
      </c>
      <c r="E177" s="284"/>
      <c r="F177" s="284"/>
      <c r="G177" s="262"/>
      <c r="I177" s="106" t="s">
        <v>371</v>
      </c>
      <c r="J177" s="107" t="s">
        <v>384</v>
      </c>
      <c r="K177" s="64"/>
      <c r="L177" s="8"/>
      <c r="M177" s="100"/>
    </row>
    <row r="178" spans="2:13" s="40" customFormat="1" ht="13.5" customHeight="1" x14ac:dyDescent="0.25">
      <c r="B178" s="43"/>
      <c r="C178" s="60"/>
      <c r="D178" s="284"/>
      <c r="E178" s="284"/>
      <c r="F178" s="284"/>
      <c r="G178" s="262"/>
      <c r="I178" s="12" t="s">
        <v>400</v>
      </c>
      <c r="J178" s="13" t="s">
        <v>401</v>
      </c>
      <c r="K178" s="8"/>
      <c r="L178" s="31"/>
      <c r="M178" s="100"/>
    </row>
    <row r="179" spans="2:13" s="40" customFormat="1" ht="13.5" customHeight="1" x14ac:dyDescent="0.2">
      <c r="B179" s="43"/>
      <c r="C179" s="60"/>
      <c r="D179" s="284"/>
      <c r="E179" s="284"/>
      <c r="F179" s="284"/>
      <c r="G179" s="101"/>
      <c r="I179" s="12" t="s">
        <v>400</v>
      </c>
      <c r="J179" s="77" t="s">
        <v>56</v>
      </c>
      <c r="K179" s="100"/>
      <c r="L179" s="31"/>
      <c r="M179" s="100"/>
    </row>
    <row r="180" spans="2:13" s="40" customFormat="1" ht="13.5" customHeight="1" x14ac:dyDescent="0.2">
      <c r="B180" s="43"/>
      <c r="C180" s="60"/>
      <c r="D180" s="49"/>
      <c r="E180" s="100"/>
      <c r="F180" s="100"/>
      <c r="G180" s="101"/>
      <c r="I180" s="12" t="s">
        <v>402</v>
      </c>
      <c r="J180" s="13" t="s">
        <v>3</v>
      </c>
      <c r="K180" s="8"/>
      <c r="L180" s="8"/>
      <c r="M180" s="100"/>
    </row>
    <row r="181" spans="2:13" s="40" customFormat="1" ht="13.5" customHeight="1" thickBot="1" x14ac:dyDescent="0.25">
      <c r="B181" s="55"/>
      <c r="C181" s="59"/>
      <c r="D181" s="246"/>
      <c r="E181" s="54"/>
      <c r="F181" s="54"/>
      <c r="G181" s="189"/>
      <c r="I181" s="12" t="s">
        <v>393</v>
      </c>
      <c r="J181" s="13" t="s">
        <v>140</v>
      </c>
      <c r="K181" s="8"/>
      <c r="L181" s="8"/>
      <c r="M181" s="31"/>
    </row>
    <row r="182" spans="2:13" s="40" customFormat="1" ht="13.5" customHeight="1" x14ac:dyDescent="0.2">
      <c r="B182" s="36"/>
      <c r="C182" s="67"/>
      <c r="D182" s="103"/>
      <c r="E182" s="37"/>
      <c r="F182" s="37"/>
      <c r="G182" s="186"/>
      <c r="I182" s="118" t="s">
        <v>393</v>
      </c>
      <c r="J182" s="119" t="s">
        <v>356</v>
      </c>
      <c r="K182" s="7"/>
      <c r="L182" s="8"/>
      <c r="M182" s="100"/>
    </row>
    <row r="183" spans="2:13" s="40" customFormat="1" ht="13.5" customHeight="1" x14ac:dyDescent="0.2">
      <c r="B183" s="43"/>
      <c r="C183" s="60"/>
      <c r="D183" s="49"/>
      <c r="E183" s="100"/>
      <c r="F183" s="100"/>
      <c r="G183" s="101"/>
      <c r="I183" s="12" t="s">
        <v>413</v>
      </c>
      <c r="J183" s="13" t="s">
        <v>414</v>
      </c>
      <c r="K183" s="8"/>
      <c r="L183" s="8"/>
      <c r="M183" s="100"/>
    </row>
    <row r="184" spans="2:13" s="40" customFormat="1" ht="13.5" customHeight="1" x14ac:dyDescent="0.2">
      <c r="B184" s="43"/>
      <c r="C184" s="172" t="s">
        <v>52</v>
      </c>
      <c r="D184" s="42" t="s">
        <v>53</v>
      </c>
      <c r="E184" s="8" t="s">
        <v>62</v>
      </c>
      <c r="F184" s="8" t="s">
        <v>63</v>
      </c>
      <c r="G184" s="101">
        <v>70</v>
      </c>
      <c r="I184" s="130" t="s">
        <v>404</v>
      </c>
      <c r="J184" s="131" t="s">
        <v>405</v>
      </c>
      <c r="K184" s="2"/>
      <c r="L184" s="5"/>
      <c r="M184" s="100"/>
    </row>
    <row r="185" spans="2:13" s="40" customFormat="1" ht="13.5" customHeight="1" x14ac:dyDescent="0.2">
      <c r="B185" s="48"/>
      <c r="C185" s="60"/>
      <c r="D185" s="49"/>
      <c r="E185" s="100"/>
      <c r="F185" s="100"/>
      <c r="G185" s="101"/>
      <c r="I185" s="106" t="s">
        <v>394</v>
      </c>
      <c r="J185" s="107" t="s">
        <v>395</v>
      </c>
      <c r="K185" s="64"/>
      <c r="L185" s="8"/>
      <c r="M185" s="100"/>
    </row>
    <row r="186" spans="2:13" s="40" customFormat="1" ht="13.5" customHeight="1" x14ac:dyDescent="0.2">
      <c r="B186" s="43"/>
      <c r="C186" s="60"/>
      <c r="D186" s="271" t="s">
        <v>769</v>
      </c>
      <c r="E186" s="284"/>
      <c r="F186" s="284"/>
      <c r="G186" s="104"/>
      <c r="I186" s="106" t="s">
        <v>394</v>
      </c>
      <c r="J186" s="107" t="s">
        <v>412</v>
      </c>
      <c r="K186" s="64"/>
      <c r="L186" s="8"/>
      <c r="M186" s="100"/>
    </row>
    <row r="187" spans="2:13" s="40" customFormat="1" ht="13.5" customHeight="1" x14ac:dyDescent="0.2">
      <c r="B187" s="43"/>
      <c r="C187" s="60"/>
      <c r="D187" s="284"/>
      <c r="E187" s="284"/>
      <c r="F187" s="284"/>
      <c r="G187" s="104"/>
      <c r="I187" s="106" t="s">
        <v>396</v>
      </c>
      <c r="J187" s="107" t="s">
        <v>397</v>
      </c>
      <c r="K187" s="64"/>
      <c r="L187" s="8"/>
      <c r="M187" s="100"/>
    </row>
    <row r="188" spans="2:13" s="40" customFormat="1" ht="13.5" customHeight="1" x14ac:dyDescent="0.2">
      <c r="B188" s="48"/>
      <c r="C188" s="60"/>
      <c r="D188" s="284"/>
      <c r="E188" s="284"/>
      <c r="F188" s="284"/>
      <c r="G188" s="104"/>
      <c r="I188" s="106" t="s">
        <v>396</v>
      </c>
      <c r="J188" s="107" t="s">
        <v>308</v>
      </c>
      <c r="K188" s="64"/>
      <c r="L188" s="8"/>
      <c r="M188" s="100"/>
    </row>
    <row r="189" spans="2:13" s="40" customFormat="1" ht="13.5" customHeight="1" x14ac:dyDescent="0.2">
      <c r="B189" s="48"/>
      <c r="C189" s="60"/>
      <c r="D189" s="284"/>
      <c r="E189" s="284"/>
      <c r="F189" s="284"/>
      <c r="G189" s="104"/>
      <c r="I189" s="105" t="s">
        <v>398</v>
      </c>
      <c r="J189" s="77" t="s">
        <v>399</v>
      </c>
      <c r="K189" s="100"/>
      <c r="L189" s="31"/>
      <c r="M189" s="100"/>
    </row>
    <row r="190" spans="2:13" s="40" customFormat="1" ht="13.5" customHeight="1" x14ac:dyDescent="0.2">
      <c r="B190" s="48"/>
      <c r="C190" s="60"/>
      <c r="D190" s="284"/>
      <c r="E190" s="284"/>
      <c r="F190" s="284"/>
      <c r="G190" s="101"/>
      <c r="I190" s="111" t="s">
        <v>420</v>
      </c>
      <c r="J190" s="112" t="s">
        <v>421</v>
      </c>
      <c r="K190" s="11"/>
      <c r="L190" s="114"/>
      <c r="M190" s="100"/>
    </row>
    <row r="191" spans="2:13" s="40" customFormat="1" ht="13.5" customHeight="1" x14ac:dyDescent="0.2">
      <c r="B191" s="43"/>
      <c r="C191" s="60"/>
      <c r="D191" s="284"/>
      <c r="E191" s="284"/>
      <c r="F191" s="284"/>
      <c r="G191" s="101"/>
      <c r="I191" s="118" t="s">
        <v>422</v>
      </c>
      <c r="J191" s="119" t="s">
        <v>85</v>
      </c>
      <c r="K191" s="7"/>
      <c r="L191" s="8"/>
      <c r="M191" s="100"/>
    </row>
    <row r="192" spans="2:13" s="40" customFormat="1" ht="13.5" customHeight="1" thickBot="1" x14ac:dyDescent="0.25">
      <c r="B192" s="55"/>
      <c r="C192" s="59"/>
      <c r="D192" s="246"/>
      <c r="E192" s="54"/>
      <c r="F192" s="54"/>
      <c r="G192" s="189"/>
      <c r="I192" s="12" t="s">
        <v>100</v>
      </c>
      <c r="J192" s="13" t="s">
        <v>314</v>
      </c>
      <c r="K192" s="8"/>
      <c r="L192" s="8"/>
      <c r="M192" s="100"/>
    </row>
    <row r="193" spans="2:27" s="40" customFormat="1" ht="13.5" customHeight="1" x14ac:dyDescent="0.2">
      <c r="B193" s="36"/>
      <c r="C193" s="67"/>
      <c r="D193" s="103"/>
      <c r="E193" s="37"/>
      <c r="F193" s="37"/>
      <c r="G193" s="186"/>
      <c r="I193" s="105" t="s">
        <v>100</v>
      </c>
      <c r="J193" s="77" t="s">
        <v>456</v>
      </c>
      <c r="K193" s="100"/>
      <c r="L193" s="127"/>
      <c r="M193" s="100"/>
    </row>
    <row r="194" spans="2:27" s="40" customFormat="1" ht="13.5" customHeight="1" x14ac:dyDescent="0.2">
      <c r="B194" s="48"/>
      <c r="C194" s="60"/>
      <c r="D194" s="49"/>
      <c r="E194" s="100"/>
      <c r="F194" s="100"/>
      <c r="G194" s="101"/>
      <c r="I194" s="111" t="s">
        <v>438</v>
      </c>
      <c r="J194" s="112" t="s">
        <v>85</v>
      </c>
      <c r="K194" s="11"/>
      <c r="L194" s="11"/>
      <c r="M194" s="100"/>
    </row>
    <row r="195" spans="2:27" s="40" customFormat="1" ht="13.5" customHeight="1" x14ac:dyDescent="0.2">
      <c r="B195" s="48"/>
      <c r="C195" s="178" t="s">
        <v>66</v>
      </c>
      <c r="D195" s="49" t="s">
        <v>10</v>
      </c>
      <c r="E195" s="7">
        <v>1814</v>
      </c>
      <c r="F195" s="7" t="s">
        <v>76</v>
      </c>
      <c r="G195" s="101">
        <f>SUM(1899-E195)</f>
        <v>85</v>
      </c>
      <c r="I195" s="118" t="s">
        <v>423</v>
      </c>
      <c r="J195" s="119" t="s">
        <v>424</v>
      </c>
      <c r="K195" s="7"/>
      <c r="L195" s="11"/>
      <c r="M195" s="100"/>
    </row>
    <row r="196" spans="2:27" s="40" customFormat="1" ht="13.5" customHeight="1" x14ac:dyDescent="0.2">
      <c r="B196" s="48"/>
      <c r="C196" s="172" t="s">
        <v>66</v>
      </c>
      <c r="D196" s="42" t="s">
        <v>84</v>
      </c>
      <c r="E196" s="8">
        <v>1844</v>
      </c>
      <c r="F196" s="8" t="s">
        <v>87</v>
      </c>
      <c r="G196" s="190">
        <f>SUM(1909-E196)</f>
        <v>65</v>
      </c>
      <c r="I196" s="77" t="s">
        <v>423</v>
      </c>
      <c r="J196" s="77" t="s">
        <v>34</v>
      </c>
      <c r="K196" s="100"/>
      <c r="L196" s="31"/>
      <c r="M196" s="100"/>
    </row>
    <row r="197" spans="2:27" s="40" customFormat="1" ht="13.5" customHeight="1" x14ac:dyDescent="0.2">
      <c r="B197" s="48"/>
      <c r="C197" s="60"/>
      <c r="D197" s="49"/>
      <c r="E197" s="100"/>
      <c r="F197" s="100"/>
      <c r="G197" s="101"/>
      <c r="I197" s="111" t="s">
        <v>425</v>
      </c>
      <c r="J197" s="112" t="s">
        <v>73</v>
      </c>
      <c r="K197" s="11"/>
      <c r="L197" s="31"/>
      <c r="M197" s="100"/>
    </row>
    <row r="198" spans="2:27" s="40" customFormat="1" ht="13.5" customHeight="1" x14ac:dyDescent="0.2">
      <c r="B198" s="48"/>
      <c r="C198" s="60"/>
      <c r="D198" s="271" t="s">
        <v>797</v>
      </c>
      <c r="E198" s="272"/>
      <c r="F198" s="272"/>
      <c r="G198" s="101"/>
      <c r="I198" s="133" t="s">
        <v>222</v>
      </c>
      <c r="J198" s="134" t="s">
        <v>16</v>
      </c>
      <c r="K198" s="135"/>
      <c r="L198" s="8"/>
      <c r="M198" s="100"/>
    </row>
    <row r="199" spans="2:27" s="40" customFormat="1" ht="13.5" customHeight="1" x14ac:dyDescent="0.2">
      <c r="B199" s="43"/>
      <c r="C199" s="60"/>
      <c r="D199" s="272"/>
      <c r="E199" s="272"/>
      <c r="F199" s="272"/>
      <c r="G199" s="101"/>
      <c r="I199" s="118" t="s">
        <v>222</v>
      </c>
      <c r="J199" s="119" t="s">
        <v>68</v>
      </c>
      <c r="K199" s="7"/>
      <c r="L199" s="8"/>
      <c r="M199" s="100"/>
    </row>
    <row r="200" spans="2:27" s="40" customFormat="1" ht="13.5" customHeight="1" x14ac:dyDescent="0.2">
      <c r="B200" s="48"/>
      <c r="C200" s="60"/>
      <c r="D200" s="284"/>
      <c r="E200" s="284"/>
      <c r="F200" s="284"/>
      <c r="G200" s="101"/>
      <c r="I200" s="12" t="s">
        <v>426</v>
      </c>
      <c r="J200" s="13" t="s">
        <v>427</v>
      </c>
      <c r="K200" s="8"/>
      <c r="L200" s="8"/>
      <c r="M200" s="100"/>
    </row>
    <row r="201" spans="2:27" s="40" customFormat="1" ht="13.5" customHeight="1" x14ac:dyDescent="0.2">
      <c r="B201" s="48"/>
      <c r="C201" s="60"/>
      <c r="D201" s="284"/>
      <c r="E201" s="284"/>
      <c r="F201" s="284"/>
      <c r="G201" s="101"/>
      <c r="I201" s="118" t="s">
        <v>428</v>
      </c>
      <c r="J201" s="119" t="s">
        <v>5</v>
      </c>
      <c r="K201" s="7"/>
      <c r="L201" s="8"/>
      <c r="M201" s="100"/>
    </row>
    <row r="202" spans="2:27" s="40" customFormat="1" ht="13.5" customHeight="1" x14ac:dyDescent="0.2">
      <c r="B202" s="48"/>
      <c r="C202" s="60"/>
      <c r="D202" s="49"/>
      <c r="E202" s="100"/>
      <c r="F202" s="100"/>
      <c r="G202" s="101"/>
      <c r="I202" s="12" t="s">
        <v>426</v>
      </c>
      <c r="J202" s="13" t="s">
        <v>241</v>
      </c>
      <c r="K202" s="8"/>
      <c r="L202" s="8"/>
      <c r="M202" s="100"/>
      <c r="N202" s="77"/>
      <c r="O202" s="77"/>
      <c r="P202" s="56"/>
      <c r="AA202" s="50"/>
    </row>
    <row r="203" spans="2:27" s="40" customFormat="1" ht="13.5" customHeight="1" thickBot="1" x14ac:dyDescent="0.25">
      <c r="B203" s="55"/>
      <c r="C203" s="59"/>
      <c r="D203" s="246"/>
      <c r="E203" s="54"/>
      <c r="F203" s="54"/>
      <c r="G203" s="189"/>
      <c r="I203" s="12" t="s">
        <v>426</v>
      </c>
      <c r="J203" s="13" t="s">
        <v>427</v>
      </c>
      <c r="K203" s="8"/>
      <c r="L203" s="8"/>
      <c r="M203" s="100"/>
      <c r="N203" s="77"/>
      <c r="O203" s="77"/>
      <c r="P203" s="56"/>
      <c r="AA203" s="50"/>
    </row>
    <row r="204" spans="2:27" s="40" customFormat="1" ht="13.5" customHeight="1" x14ac:dyDescent="0.2">
      <c r="B204" s="36"/>
      <c r="C204" s="67"/>
      <c r="D204" s="103"/>
      <c r="E204" s="37"/>
      <c r="F204" s="37"/>
      <c r="G204" s="186"/>
      <c r="I204" s="12" t="s">
        <v>444</v>
      </c>
      <c r="J204" s="13" t="s">
        <v>56</v>
      </c>
      <c r="K204" s="8"/>
      <c r="L204" s="8"/>
      <c r="M204" s="100"/>
      <c r="N204" s="77"/>
      <c r="O204" s="77"/>
      <c r="P204" s="56"/>
      <c r="AA204" s="50"/>
    </row>
    <row r="205" spans="2:27" s="40" customFormat="1" ht="13.5" customHeight="1" x14ac:dyDescent="0.2">
      <c r="B205" s="43"/>
      <c r="C205" s="60"/>
      <c r="D205" s="49"/>
      <c r="E205" s="100"/>
      <c r="F205" s="100"/>
      <c r="G205" s="101"/>
      <c r="I205" s="12" t="s">
        <v>444</v>
      </c>
      <c r="J205" s="77" t="s">
        <v>93</v>
      </c>
      <c r="K205" s="100"/>
      <c r="L205" s="31"/>
      <c r="M205" s="100"/>
      <c r="N205" s="77"/>
      <c r="O205" s="77"/>
      <c r="P205" s="56"/>
      <c r="AA205" s="50"/>
    </row>
    <row r="206" spans="2:27" s="40" customFormat="1" ht="13.5" customHeight="1" x14ac:dyDescent="0.2">
      <c r="B206" s="43"/>
      <c r="C206" s="174" t="s">
        <v>67</v>
      </c>
      <c r="D206" s="42" t="s">
        <v>68</v>
      </c>
      <c r="E206" s="8" t="s">
        <v>62</v>
      </c>
      <c r="F206" s="8" t="s">
        <v>77</v>
      </c>
      <c r="G206" s="190" t="s">
        <v>78</v>
      </c>
      <c r="I206" s="118" t="s">
        <v>240</v>
      </c>
      <c r="J206" s="119" t="s">
        <v>429</v>
      </c>
      <c r="K206" s="7"/>
      <c r="L206" s="7"/>
      <c r="M206" s="100"/>
      <c r="N206" s="77"/>
      <c r="O206" s="77"/>
      <c r="P206" s="56"/>
      <c r="AA206" s="50"/>
    </row>
    <row r="207" spans="2:27" s="40" customFormat="1" ht="13.5" customHeight="1" x14ac:dyDescent="0.2">
      <c r="B207" s="43"/>
      <c r="C207" s="174" t="s">
        <v>67</v>
      </c>
      <c r="D207" s="93" t="s">
        <v>85</v>
      </c>
      <c r="E207" s="64">
        <v>1875</v>
      </c>
      <c r="F207" s="8" t="s">
        <v>88</v>
      </c>
      <c r="G207" s="101">
        <f>SUM(1929-E207)</f>
        <v>54</v>
      </c>
      <c r="I207" s="12" t="s">
        <v>240</v>
      </c>
      <c r="J207" s="13" t="s">
        <v>313</v>
      </c>
      <c r="K207" s="8"/>
      <c r="L207" s="8"/>
      <c r="M207" s="100"/>
      <c r="N207" s="77"/>
      <c r="O207" s="77"/>
      <c r="P207" s="56"/>
      <c r="AA207" s="50"/>
    </row>
    <row r="208" spans="2:27" s="40" customFormat="1" ht="13.5" customHeight="1" x14ac:dyDescent="0.2">
      <c r="B208" s="43"/>
      <c r="C208" s="60"/>
      <c r="D208" s="49"/>
      <c r="E208" s="100"/>
      <c r="F208" s="100"/>
      <c r="G208" s="101"/>
      <c r="I208" s="123" t="s">
        <v>430</v>
      </c>
      <c r="J208" s="87" t="s">
        <v>431</v>
      </c>
      <c r="K208" s="139"/>
      <c r="L208" s="140"/>
      <c r="M208" s="100"/>
      <c r="N208" s="77"/>
      <c r="O208" s="77"/>
      <c r="P208" s="56"/>
      <c r="AA208" s="50"/>
    </row>
    <row r="209" spans="2:61" s="40" customFormat="1" ht="13.5" customHeight="1" x14ac:dyDescent="0.2">
      <c r="B209" s="43"/>
      <c r="C209" s="60"/>
      <c r="D209" s="271" t="s">
        <v>798</v>
      </c>
      <c r="E209" s="272"/>
      <c r="F209" s="272"/>
      <c r="G209" s="101"/>
      <c r="I209" s="94" t="s">
        <v>430</v>
      </c>
      <c r="J209" s="92" t="s">
        <v>84</v>
      </c>
      <c r="K209" s="140"/>
      <c r="L209" s="140"/>
      <c r="M209" s="100"/>
      <c r="N209" s="77"/>
      <c r="O209" s="77"/>
      <c r="P209" s="56"/>
      <c r="AA209" s="50"/>
    </row>
    <row r="210" spans="2:61" s="40" customFormat="1" ht="13.5" customHeight="1" x14ac:dyDescent="0.2">
      <c r="B210" s="43"/>
      <c r="C210" s="60"/>
      <c r="D210" s="272"/>
      <c r="E210" s="272"/>
      <c r="F210" s="272"/>
      <c r="G210" s="101"/>
      <c r="I210" s="105" t="s">
        <v>398</v>
      </c>
      <c r="J210" s="77" t="s">
        <v>432</v>
      </c>
      <c r="K210" s="100"/>
      <c r="L210" s="100"/>
      <c r="M210" s="100"/>
      <c r="N210" s="77"/>
      <c r="O210" s="77"/>
      <c r="P210" s="56"/>
      <c r="AA210" s="50"/>
    </row>
    <row r="211" spans="2:61" s="40" customFormat="1" ht="13.5" customHeight="1" x14ac:dyDescent="0.2">
      <c r="B211" s="43"/>
      <c r="C211" s="60"/>
      <c r="D211" s="284"/>
      <c r="E211" s="284"/>
      <c r="F211" s="284"/>
      <c r="G211" s="191"/>
      <c r="I211" s="12" t="s">
        <v>453</v>
      </c>
      <c r="J211" s="13" t="s">
        <v>34</v>
      </c>
      <c r="K211" s="8"/>
      <c r="L211" s="141"/>
      <c r="M211" s="100"/>
      <c r="N211" s="77"/>
      <c r="O211" s="77"/>
      <c r="P211" s="56"/>
      <c r="AA211" s="50"/>
    </row>
    <row r="212" spans="2:61" s="40" customFormat="1" ht="13.5" customHeight="1" x14ac:dyDescent="0.2">
      <c r="B212" s="43"/>
      <c r="C212" s="60"/>
      <c r="D212" s="284"/>
      <c r="E212" s="284"/>
      <c r="F212" s="284"/>
      <c r="G212" s="101"/>
      <c r="I212" s="105" t="s">
        <v>433</v>
      </c>
      <c r="J212" s="77" t="s">
        <v>434</v>
      </c>
      <c r="K212" s="100"/>
      <c r="L212" s="7"/>
      <c r="M212" s="7"/>
      <c r="N212" s="77"/>
      <c r="O212" s="77"/>
      <c r="P212" s="56"/>
      <c r="AA212" s="50"/>
    </row>
    <row r="213" spans="2:61" s="40" customFormat="1" ht="13.5" customHeight="1" thickBot="1" x14ac:dyDescent="0.25">
      <c r="B213" s="55"/>
      <c r="C213" s="59"/>
      <c r="D213" s="246"/>
      <c r="E213" s="54"/>
      <c r="F213" s="54"/>
      <c r="G213" s="189"/>
      <c r="I213" s="12" t="s">
        <v>435</v>
      </c>
      <c r="J213" s="13" t="s">
        <v>73</v>
      </c>
      <c r="K213" s="8"/>
      <c r="L213" s="8"/>
      <c r="M213" s="100"/>
    </row>
    <row r="214" spans="2:61" s="40" customFormat="1" ht="13.5" customHeight="1" x14ac:dyDescent="0.2">
      <c r="B214" s="61"/>
      <c r="C214" s="67"/>
      <c r="D214" s="103"/>
      <c r="E214" s="37"/>
      <c r="F214" s="37"/>
      <c r="G214" s="186"/>
      <c r="I214" s="105" t="s">
        <v>435</v>
      </c>
      <c r="J214" s="77" t="s">
        <v>461</v>
      </c>
      <c r="K214" s="100"/>
      <c r="L214" s="127"/>
      <c r="M214" s="100"/>
    </row>
    <row r="215" spans="2:61" s="40" customFormat="1" ht="13.5" customHeight="1" thickBot="1" x14ac:dyDescent="0.25">
      <c r="B215" s="48"/>
      <c r="C215" s="60"/>
      <c r="D215" s="49"/>
      <c r="E215" s="100"/>
      <c r="F215" s="100"/>
      <c r="G215" s="101"/>
      <c r="I215" s="118" t="s">
        <v>184</v>
      </c>
      <c r="J215" s="119" t="s">
        <v>73</v>
      </c>
      <c r="K215" s="7"/>
      <c r="L215" s="7"/>
      <c r="M215" s="100"/>
    </row>
    <row r="216" spans="2:61" s="40" customFormat="1" ht="13.5" customHeight="1" x14ac:dyDescent="0.2">
      <c r="B216" s="48"/>
      <c r="C216" s="172" t="s">
        <v>69</v>
      </c>
      <c r="D216" s="42" t="s">
        <v>70</v>
      </c>
      <c r="E216" s="8">
        <v>1834</v>
      </c>
      <c r="F216" s="8" t="s">
        <v>79</v>
      </c>
      <c r="G216" s="190">
        <f>SUM(1921-E216)</f>
        <v>87</v>
      </c>
      <c r="I216" s="118" t="s">
        <v>464</v>
      </c>
      <c r="J216" s="119" t="s">
        <v>465</v>
      </c>
      <c r="K216" s="7"/>
      <c r="L216" s="7"/>
      <c r="M216" s="100"/>
      <c r="AX216" s="36"/>
      <c r="AY216" s="37"/>
      <c r="AZ216" s="37"/>
      <c r="BA216" s="35"/>
      <c r="BB216" s="37"/>
      <c r="BC216" s="38"/>
      <c r="BE216" s="36"/>
      <c r="BF216" s="34"/>
      <c r="BG216" s="34"/>
      <c r="BH216" s="34"/>
      <c r="BI216" s="38"/>
    </row>
    <row r="217" spans="2:61" s="40" customFormat="1" ht="13.5" customHeight="1" x14ac:dyDescent="0.2">
      <c r="B217" s="48"/>
      <c r="C217" s="172" t="s">
        <v>69</v>
      </c>
      <c r="D217" s="42" t="s">
        <v>3</v>
      </c>
      <c r="E217" s="8">
        <v>1833</v>
      </c>
      <c r="F217" s="8" t="s">
        <v>89</v>
      </c>
      <c r="G217" s="101">
        <f>SUM(1926-E217)</f>
        <v>93</v>
      </c>
      <c r="I217" s="118" t="s">
        <v>425</v>
      </c>
      <c r="J217" s="119" t="s">
        <v>466</v>
      </c>
      <c r="K217" s="100"/>
      <c r="L217" s="8"/>
      <c r="M217" s="7"/>
      <c r="AX217" s="43"/>
      <c r="AY217" s="44"/>
      <c r="AZ217" s="12" t="s">
        <v>683</v>
      </c>
      <c r="BA217" s="13" t="s">
        <v>56</v>
      </c>
      <c r="BC217" s="72"/>
      <c r="BE217" s="43"/>
      <c r="BI217" s="46"/>
    </row>
    <row r="218" spans="2:61" s="40" customFormat="1" ht="13.5" customHeight="1" x14ac:dyDescent="0.2">
      <c r="B218" s="43"/>
      <c r="C218" s="60"/>
      <c r="D218" s="49"/>
      <c r="E218" s="100"/>
      <c r="F218" s="100"/>
      <c r="G218" s="101"/>
      <c r="I218" s="12" t="s">
        <v>425</v>
      </c>
      <c r="J218" s="13" t="s">
        <v>5</v>
      </c>
      <c r="K218" s="31"/>
      <c r="L218" s="8"/>
      <c r="M218" s="7"/>
      <c r="AX218" s="43"/>
      <c r="AY218" s="44"/>
      <c r="AZ218" s="13">
        <v>1859</v>
      </c>
      <c r="BA218" s="13" t="s">
        <v>684</v>
      </c>
      <c r="BB218" s="1">
        <v>56</v>
      </c>
      <c r="BC218" s="46"/>
      <c r="BE218" s="43"/>
      <c r="BG218" s="15" t="s">
        <v>685</v>
      </c>
      <c r="BH218" s="16" t="s">
        <v>10</v>
      </c>
      <c r="BI218" s="6"/>
    </row>
    <row r="219" spans="2:61" s="40" customFormat="1" ht="13.5" customHeight="1" x14ac:dyDescent="0.2">
      <c r="B219" s="43"/>
      <c r="C219" s="60"/>
      <c r="D219" s="271" t="s">
        <v>799</v>
      </c>
      <c r="E219" s="272"/>
      <c r="F219" s="272"/>
      <c r="G219" s="101"/>
      <c r="I219" s="111" t="s">
        <v>474</v>
      </c>
      <c r="J219" s="112" t="s">
        <v>196</v>
      </c>
      <c r="K219" s="100"/>
      <c r="L219" s="8"/>
      <c r="M219" s="7"/>
      <c r="AU219" s="43"/>
      <c r="AV219" s="44"/>
      <c r="AW219" s="13"/>
      <c r="AX219" s="13"/>
      <c r="AY219" s="1"/>
      <c r="AZ219" s="46"/>
      <c r="BB219" s="43"/>
      <c r="BD219" s="17">
        <v>1794</v>
      </c>
      <c r="BE219" s="2" t="s">
        <v>686</v>
      </c>
      <c r="BF219" s="3">
        <f>SUM(1874-BD219)</f>
        <v>80</v>
      </c>
    </row>
    <row r="220" spans="2:61" s="40" customFormat="1" ht="13.5" customHeight="1" x14ac:dyDescent="0.2">
      <c r="B220" s="43"/>
      <c r="C220" s="60"/>
      <c r="D220" s="272"/>
      <c r="E220" s="272"/>
      <c r="F220" s="272"/>
      <c r="G220" s="101"/>
      <c r="I220" s="118" t="s">
        <v>467</v>
      </c>
      <c r="J220" s="119" t="s">
        <v>356</v>
      </c>
      <c r="K220" s="100"/>
      <c r="L220" s="8"/>
      <c r="M220" s="7"/>
      <c r="AT220" s="43"/>
      <c r="AU220" s="44"/>
      <c r="AV220" s="44"/>
      <c r="AW220" s="1"/>
      <c r="AY220" s="46"/>
      <c r="BA220" s="43"/>
      <c r="BE220" s="46"/>
    </row>
    <row r="221" spans="2:61" s="40" customFormat="1" ht="13.5" customHeight="1" x14ac:dyDescent="0.2">
      <c r="B221" s="47"/>
      <c r="C221" s="27"/>
      <c r="D221" s="272"/>
      <c r="E221" s="272"/>
      <c r="F221" s="272"/>
      <c r="G221" s="101"/>
      <c r="I221" s="105" t="s">
        <v>467</v>
      </c>
      <c r="J221" s="77" t="s">
        <v>113</v>
      </c>
      <c r="K221" s="100"/>
      <c r="L221" s="7"/>
      <c r="M221" s="7"/>
      <c r="AR221" s="43"/>
      <c r="AS221" s="44"/>
      <c r="AT221" s="44"/>
      <c r="AU221" s="44"/>
      <c r="AV221" s="44"/>
      <c r="AW221" s="46"/>
      <c r="AY221" s="43"/>
      <c r="BA221" s="18" t="s">
        <v>685</v>
      </c>
      <c r="BB221" s="19" t="s">
        <v>73</v>
      </c>
      <c r="BC221" s="46"/>
    </row>
    <row r="222" spans="2:61" s="40" customFormat="1" ht="13.5" customHeight="1" x14ac:dyDescent="0.2">
      <c r="B222" s="65"/>
      <c r="C222" s="91"/>
      <c r="D222" s="272"/>
      <c r="E222" s="272"/>
      <c r="F222" s="272"/>
      <c r="G222" s="101"/>
      <c r="I222" s="118" t="s">
        <v>468</v>
      </c>
      <c r="J222" s="119" t="s">
        <v>100</v>
      </c>
      <c r="K222" s="100"/>
      <c r="L222" s="8"/>
      <c r="M222" s="7"/>
      <c r="AS222" s="56"/>
      <c r="AT222" s="56"/>
      <c r="AU222" s="56"/>
      <c r="AV222" s="56"/>
      <c r="BA222" s="18"/>
      <c r="BB222" s="19"/>
    </row>
    <row r="223" spans="2:61" s="40" customFormat="1" ht="13.5" customHeight="1" x14ac:dyDescent="0.2">
      <c r="B223" s="48"/>
      <c r="C223" s="60"/>
      <c r="D223" s="49"/>
      <c r="E223" s="31"/>
      <c r="F223" s="100"/>
      <c r="G223" s="101"/>
      <c r="I223" s="118" t="s">
        <v>468</v>
      </c>
      <c r="J223" s="77" t="s">
        <v>42</v>
      </c>
      <c r="K223" s="100"/>
      <c r="L223" s="7"/>
      <c r="M223" s="7"/>
      <c r="AS223" s="56"/>
      <c r="AT223" s="56"/>
      <c r="AU223" s="56"/>
      <c r="AV223" s="56"/>
      <c r="BA223" s="18"/>
      <c r="BB223" s="19"/>
    </row>
    <row r="224" spans="2:61" s="40" customFormat="1" ht="13.5" customHeight="1" thickBot="1" x14ac:dyDescent="0.25">
      <c r="B224" s="55"/>
      <c r="C224" s="59"/>
      <c r="D224" s="246"/>
      <c r="E224" s="54"/>
      <c r="F224" s="54"/>
      <c r="G224" s="189"/>
      <c r="I224" s="130" t="s">
        <v>479</v>
      </c>
      <c r="J224" s="131" t="s">
        <v>100</v>
      </c>
      <c r="K224" s="142"/>
      <c r="L224" s="8"/>
      <c r="M224" s="2"/>
      <c r="AS224" s="56"/>
      <c r="AT224" s="56"/>
      <c r="AU224" s="56"/>
      <c r="AV224" s="56"/>
      <c r="BA224" s="18"/>
      <c r="BB224" s="19"/>
    </row>
    <row r="225" spans="2:54" s="40" customFormat="1" ht="13.5" customHeight="1" x14ac:dyDescent="0.2">
      <c r="B225" s="36"/>
      <c r="C225" s="67"/>
      <c r="D225" s="103"/>
      <c r="E225" s="37"/>
      <c r="F225" s="37"/>
      <c r="G225" s="186"/>
      <c r="I225" s="105" t="s">
        <v>469</v>
      </c>
      <c r="J225" s="77" t="s">
        <v>470</v>
      </c>
      <c r="K225" s="100"/>
      <c r="L225" s="8"/>
      <c r="M225" s="7"/>
      <c r="AS225" s="56"/>
      <c r="AT225" s="56"/>
      <c r="AU225" s="56"/>
      <c r="AV225" s="56"/>
      <c r="BA225" s="18"/>
      <c r="BB225" s="19"/>
    </row>
    <row r="226" spans="2:54" s="40" customFormat="1" ht="13.5" customHeight="1" x14ac:dyDescent="0.2">
      <c r="B226" s="43"/>
      <c r="C226" s="60"/>
      <c r="D226" s="49"/>
      <c r="E226" s="100"/>
      <c r="F226" s="100"/>
      <c r="G226" s="101"/>
      <c r="I226" s="133" t="s">
        <v>489</v>
      </c>
      <c r="J226" s="134" t="s">
        <v>68</v>
      </c>
      <c r="K226" s="143"/>
      <c r="L226" s="8"/>
      <c r="M226" s="7"/>
      <c r="AS226" s="56"/>
      <c r="AT226" s="56"/>
      <c r="AU226" s="56"/>
      <c r="AV226" s="56"/>
      <c r="BA226" s="18"/>
      <c r="BB226" s="19"/>
    </row>
    <row r="227" spans="2:54" s="40" customFormat="1" ht="13.5" customHeight="1" x14ac:dyDescent="0.2">
      <c r="B227" s="43"/>
      <c r="C227" s="176" t="s">
        <v>71</v>
      </c>
      <c r="D227" s="74" t="s">
        <v>16</v>
      </c>
      <c r="E227" s="11">
        <v>1844</v>
      </c>
      <c r="F227" s="114" t="s">
        <v>80</v>
      </c>
      <c r="G227" s="101">
        <f>SUM(1902 -E227)</f>
        <v>58</v>
      </c>
      <c r="I227" s="130" t="s">
        <v>489</v>
      </c>
      <c r="J227" s="131" t="s">
        <v>70</v>
      </c>
      <c r="K227" s="142"/>
      <c r="L227" s="23"/>
      <c r="M227" s="7"/>
      <c r="AS227" s="56"/>
      <c r="AT227" s="56"/>
      <c r="AU227" s="56"/>
      <c r="AV227" s="56"/>
      <c r="BA227" s="18"/>
      <c r="BB227" s="19"/>
    </row>
    <row r="228" spans="2:54" s="40" customFormat="1" ht="13.5" customHeight="1" x14ac:dyDescent="0.2">
      <c r="B228" s="43"/>
      <c r="C228" s="174" t="s">
        <v>71</v>
      </c>
      <c r="D228" s="93" t="s">
        <v>86</v>
      </c>
      <c r="E228" s="64">
        <v>1849</v>
      </c>
      <c r="F228" s="8" t="s">
        <v>90</v>
      </c>
      <c r="G228" s="101">
        <f>SUM(1929-E228)</f>
        <v>80</v>
      </c>
      <c r="I228" s="130" t="s">
        <v>486</v>
      </c>
      <c r="J228" s="131" t="s">
        <v>34</v>
      </c>
      <c r="K228" s="142"/>
      <c r="L228" s="2"/>
      <c r="M228" s="2"/>
      <c r="AS228" s="56"/>
      <c r="AT228" s="56"/>
      <c r="AU228" s="56"/>
      <c r="AV228" s="56"/>
      <c r="BA228" s="18"/>
      <c r="BB228" s="19"/>
    </row>
    <row r="229" spans="2:54" s="40" customFormat="1" ht="13.5" customHeight="1" x14ac:dyDescent="0.2">
      <c r="B229" s="43"/>
      <c r="C229" s="60"/>
      <c r="D229" s="49"/>
      <c r="E229" s="100"/>
      <c r="F229" s="100"/>
      <c r="G229" s="101"/>
      <c r="I229" s="144" t="s">
        <v>487</v>
      </c>
      <c r="J229" s="145" t="s">
        <v>488</v>
      </c>
      <c r="K229" s="146"/>
      <c r="L229" s="23"/>
      <c r="M229" s="2"/>
      <c r="AS229" s="56"/>
      <c r="AT229" s="56"/>
      <c r="AU229" s="56"/>
      <c r="AV229" s="56"/>
      <c r="BA229" s="18"/>
      <c r="BB229" s="19"/>
    </row>
    <row r="230" spans="2:54" s="40" customFormat="1" ht="13.5" customHeight="1" x14ac:dyDescent="0.2">
      <c r="B230" s="43"/>
      <c r="C230" s="60"/>
      <c r="D230" s="271" t="s">
        <v>800</v>
      </c>
      <c r="E230" s="272"/>
      <c r="F230" s="272"/>
      <c r="G230" s="101"/>
      <c r="I230" s="4" t="s">
        <v>489</v>
      </c>
      <c r="J230" s="109" t="s">
        <v>113</v>
      </c>
      <c r="K230" s="110"/>
      <c r="L230" s="5"/>
      <c r="M230" s="5"/>
      <c r="AS230" s="56"/>
      <c r="AT230" s="56"/>
      <c r="AU230" s="56"/>
      <c r="AV230" s="56"/>
      <c r="BA230" s="18"/>
      <c r="BB230" s="19"/>
    </row>
    <row r="231" spans="2:54" s="40" customFormat="1" ht="13.5" customHeight="1" x14ac:dyDescent="0.2">
      <c r="B231" s="43"/>
      <c r="C231" s="60"/>
      <c r="D231" s="272"/>
      <c r="E231" s="272"/>
      <c r="F231" s="272"/>
      <c r="G231" s="101"/>
      <c r="I231" s="144" t="s">
        <v>490</v>
      </c>
      <c r="J231" s="145" t="s">
        <v>491</v>
      </c>
      <c r="K231" s="146"/>
      <c r="L231" s="5"/>
      <c r="M231" s="7"/>
      <c r="AS231" s="56"/>
      <c r="AT231" s="56"/>
      <c r="AU231" s="56"/>
      <c r="AV231" s="56"/>
      <c r="BA231" s="18"/>
      <c r="BB231" s="19"/>
    </row>
    <row r="232" spans="2:54" s="40" customFormat="1" ht="13.5" customHeight="1" x14ac:dyDescent="0.2">
      <c r="B232" s="43"/>
      <c r="C232" s="60"/>
      <c r="D232" s="272"/>
      <c r="E232" s="272"/>
      <c r="F232" s="272"/>
      <c r="G232" s="101"/>
      <c r="I232" s="111" t="s">
        <v>500</v>
      </c>
      <c r="J232" s="112" t="s">
        <v>16</v>
      </c>
      <c r="K232" s="113"/>
      <c r="L232" s="114"/>
      <c r="M232" s="7"/>
      <c r="AS232" s="56"/>
      <c r="AT232" s="56"/>
      <c r="AU232" s="56"/>
      <c r="AV232" s="56"/>
      <c r="BA232" s="18"/>
      <c r="BB232" s="19"/>
    </row>
    <row r="233" spans="2:54" s="40" customFormat="1" ht="13.5" customHeight="1" x14ac:dyDescent="0.2">
      <c r="B233" s="43"/>
      <c r="C233" s="60"/>
      <c r="D233" s="49"/>
      <c r="E233" s="100"/>
      <c r="F233" s="100"/>
      <c r="G233" s="101"/>
      <c r="I233" s="116" t="s">
        <v>500</v>
      </c>
      <c r="J233" s="117" t="s">
        <v>241</v>
      </c>
      <c r="K233" s="26"/>
      <c r="L233" s="8"/>
      <c r="M233" s="7"/>
      <c r="AN233" s="43"/>
      <c r="AO233" s="44"/>
      <c r="AP233" s="44"/>
      <c r="AQ233" s="44"/>
      <c r="AR233" s="44"/>
      <c r="AS233" s="46"/>
      <c r="AU233" s="43"/>
      <c r="AW233" s="20">
        <f>SUM(1864-AY233)</f>
        <v>1794</v>
      </c>
      <c r="AX233" s="21" t="s">
        <v>687</v>
      </c>
      <c r="AY233" s="22">
        <v>70</v>
      </c>
    </row>
    <row r="234" spans="2:54" s="40" customFormat="1" ht="13.5" customHeight="1" thickBot="1" x14ac:dyDescent="0.25">
      <c r="B234" s="55"/>
      <c r="C234" s="59"/>
      <c r="D234" s="246"/>
      <c r="E234" s="54"/>
      <c r="F234" s="54"/>
      <c r="G234" s="189"/>
      <c r="I234" s="118" t="s">
        <v>501</v>
      </c>
      <c r="J234" s="119" t="s">
        <v>16</v>
      </c>
      <c r="K234" s="100"/>
      <c r="L234" s="7"/>
      <c r="M234" s="7"/>
      <c r="AN234" s="55"/>
      <c r="AO234" s="52"/>
      <c r="AP234" s="51"/>
      <c r="AQ234" s="51"/>
      <c r="AR234" s="51"/>
      <c r="AS234" s="68"/>
      <c r="AU234" s="55"/>
      <c r="AV234" s="51"/>
      <c r="AW234" s="52"/>
      <c r="AX234" s="51"/>
      <c r="AY234" s="66"/>
    </row>
    <row r="235" spans="2:54" s="40" customFormat="1" ht="13.5" customHeight="1" x14ac:dyDescent="0.2">
      <c r="B235" s="48"/>
      <c r="C235" s="60"/>
      <c r="D235" s="49"/>
      <c r="E235" s="100"/>
      <c r="F235" s="100"/>
      <c r="G235" s="101"/>
      <c r="I235" s="116" t="s">
        <v>483</v>
      </c>
      <c r="J235" s="117" t="s">
        <v>484</v>
      </c>
      <c r="K235" s="26"/>
      <c r="L235" s="8"/>
      <c r="M235" s="7"/>
    </row>
    <row r="236" spans="2:54" s="40" customFormat="1" ht="13.5" customHeight="1" x14ac:dyDescent="0.2">
      <c r="B236" s="48"/>
      <c r="C236" s="60"/>
      <c r="D236" s="49"/>
      <c r="E236" s="100"/>
      <c r="F236" s="100"/>
      <c r="G236" s="101"/>
      <c r="I236" s="106" t="s">
        <v>494</v>
      </c>
      <c r="J236" s="119" t="s">
        <v>73</v>
      </c>
      <c r="K236" s="100"/>
      <c r="L236" s="8"/>
      <c r="M236" s="7"/>
      <c r="T236" s="44"/>
      <c r="U236" s="44"/>
      <c r="Y236" s="44"/>
      <c r="Z236" s="44"/>
      <c r="AD236" s="44"/>
      <c r="AE236" s="44"/>
      <c r="AI236" s="44"/>
      <c r="AJ236" s="44"/>
      <c r="AN236" s="44"/>
      <c r="AO236" s="44"/>
    </row>
    <row r="237" spans="2:54" s="40" customFormat="1" ht="13.5" customHeight="1" x14ac:dyDescent="0.2">
      <c r="B237" s="43"/>
      <c r="C237" s="60"/>
      <c r="D237" s="49"/>
      <c r="E237" s="100"/>
      <c r="F237" s="100"/>
      <c r="G237" s="101"/>
      <c r="I237" s="106" t="s">
        <v>494</v>
      </c>
      <c r="J237" s="107" t="s">
        <v>116</v>
      </c>
      <c r="K237" s="108"/>
      <c r="L237" s="8"/>
      <c r="M237" s="7"/>
      <c r="T237" s="44"/>
      <c r="U237" s="44"/>
      <c r="Y237" s="44"/>
      <c r="Z237" s="44"/>
      <c r="AD237" s="44"/>
      <c r="AE237" s="44"/>
      <c r="AI237" s="44"/>
      <c r="AJ237" s="44"/>
      <c r="AN237" s="44"/>
      <c r="AO237" s="44"/>
    </row>
    <row r="238" spans="2:54" s="40" customFormat="1" ht="13.5" customHeight="1" x14ac:dyDescent="0.2">
      <c r="B238" s="43"/>
      <c r="C238" s="60"/>
      <c r="D238" s="49"/>
      <c r="E238" s="278" t="s">
        <v>43</v>
      </c>
      <c r="F238" s="279"/>
      <c r="G238" s="101"/>
      <c r="I238" s="12" t="s">
        <v>495</v>
      </c>
      <c r="J238" s="13" t="s">
        <v>42</v>
      </c>
      <c r="K238" s="31"/>
      <c r="L238" s="8"/>
      <c r="M238" s="7"/>
      <c r="T238" s="44"/>
      <c r="U238" s="44"/>
      <c r="Y238" s="44"/>
      <c r="Z238" s="44"/>
      <c r="AD238" s="44"/>
      <c r="AE238" s="44"/>
      <c r="AI238" s="44"/>
      <c r="AJ238" s="44"/>
      <c r="AN238" s="44"/>
      <c r="AO238" s="44"/>
    </row>
    <row r="239" spans="2:54" s="40" customFormat="1" ht="13.5" customHeight="1" x14ac:dyDescent="0.2">
      <c r="B239" s="48"/>
      <c r="C239" s="60"/>
      <c r="D239" s="49"/>
      <c r="E239" s="100"/>
      <c r="F239" s="100"/>
      <c r="G239" s="101"/>
      <c r="I239" s="12" t="s">
        <v>495</v>
      </c>
      <c r="J239" s="13" t="s">
        <v>509</v>
      </c>
      <c r="K239" s="31"/>
      <c r="L239" s="8"/>
      <c r="M239" s="7"/>
      <c r="S239" s="44"/>
      <c r="T239" s="44"/>
      <c r="X239" s="44"/>
      <c r="Y239" s="44"/>
      <c r="AC239" s="44"/>
      <c r="AD239" s="44"/>
      <c r="AH239" s="44"/>
      <c r="AI239" s="44"/>
      <c r="AM239" s="44"/>
      <c r="AN239" s="44"/>
    </row>
    <row r="240" spans="2:54" s="40" customFormat="1" ht="13.5" customHeight="1" x14ac:dyDescent="0.2">
      <c r="B240" s="48"/>
      <c r="C240" s="60"/>
      <c r="D240" s="49"/>
      <c r="E240" s="100"/>
      <c r="F240" s="100"/>
      <c r="G240" s="101"/>
      <c r="I240" s="111" t="s">
        <v>489</v>
      </c>
      <c r="J240" s="112" t="s">
        <v>524</v>
      </c>
      <c r="K240" s="113"/>
      <c r="L240" s="11"/>
      <c r="M240" s="7"/>
      <c r="S240" s="44"/>
      <c r="T240" s="44"/>
      <c r="X240" s="44"/>
      <c r="Y240" s="44"/>
      <c r="AC240" s="44"/>
      <c r="AD240" s="44"/>
      <c r="AH240" s="44"/>
      <c r="AI240" s="44"/>
      <c r="AM240" s="44"/>
      <c r="AN240" s="44"/>
    </row>
    <row r="241" spans="2:14" s="40" customFormat="1" ht="13.5" customHeight="1" x14ac:dyDescent="0.2">
      <c r="B241" s="48"/>
      <c r="C241" s="60"/>
      <c r="D241" s="49"/>
      <c r="E241" s="100"/>
      <c r="F241" s="100"/>
      <c r="G241" s="101"/>
      <c r="I241" s="12" t="s">
        <v>489</v>
      </c>
      <c r="J241" s="13" t="s">
        <v>68</v>
      </c>
      <c r="K241" s="31"/>
      <c r="L241" s="8"/>
      <c r="M241" s="8"/>
    </row>
    <row r="242" spans="2:14" s="40" customFormat="1" ht="13.5" customHeight="1" thickBot="1" x14ac:dyDescent="0.25">
      <c r="B242" s="55"/>
      <c r="C242" s="59"/>
      <c r="D242" s="246"/>
      <c r="E242" s="54"/>
      <c r="F242" s="54"/>
      <c r="G242" s="189"/>
      <c r="I242" s="12" t="s">
        <v>489</v>
      </c>
      <c r="J242" s="13" t="s">
        <v>93</v>
      </c>
      <c r="K242" s="31"/>
      <c r="L242" s="8"/>
      <c r="M242" s="8"/>
      <c r="N242" s="50"/>
    </row>
    <row r="243" spans="2:14" s="40" customFormat="1" ht="13.5" customHeight="1" x14ac:dyDescent="0.2">
      <c r="B243" s="36"/>
      <c r="C243" s="67"/>
      <c r="D243" s="103"/>
      <c r="E243" s="37"/>
      <c r="F243" s="37"/>
      <c r="G243" s="186"/>
      <c r="I243" s="118" t="s">
        <v>490</v>
      </c>
      <c r="J243" s="119" t="s">
        <v>539</v>
      </c>
      <c r="K243" s="100"/>
      <c r="L243" s="7"/>
      <c r="M243" s="7"/>
      <c r="N243" s="50"/>
    </row>
    <row r="244" spans="2:14" s="40" customFormat="1" ht="13.5" customHeight="1" x14ac:dyDescent="0.2">
      <c r="B244" s="43"/>
      <c r="C244" s="60"/>
      <c r="D244" s="49"/>
      <c r="E244" s="100"/>
      <c r="F244" s="100"/>
      <c r="G244" s="101"/>
      <c r="I244" s="130" t="s">
        <v>479</v>
      </c>
      <c r="J244" s="131" t="s">
        <v>100</v>
      </c>
      <c r="K244" s="142"/>
      <c r="L244" s="147"/>
      <c r="M244" s="2"/>
    </row>
    <row r="245" spans="2:14" s="40" customFormat="1" ht="13.5" customHeight="1" x14ac:dyDescent="0.2">
      <c r="B245" s="43"/>
      <c r="C245" s="173" t="s">
        <v>46</v>
      </c>
      <c r="D245" s="49" t="s">
        <v>72</v>
      </c>
      <c r="E245" s="8">
        <v>1847</v>
      </c>
      <c r="F245" s="8" t="s">
        <v>81</v>
      </c>
      <c r="G245" s="190">
        <f>SUM(1915-E245)</f>
        <v>68</v>
      </c>
      <c r="I245" s="111" t="s">
        <v>525</v>
      </c>
      <c r="J245" s="112" t="s">
        <v>84</v>
      </c>
      <c r="K245" s="113"/>
      <c r="L245" s="114"/>
      <c r="M245" s="7"/>
    </row>
    <row r="246" spans="2:14" s="40" customFormat="1" ht="13.5" customHeight="1" x14ac:dyDescent="0.2">
      <c r="B246" s="43"/>
      <c r="C246" s="60"/>
      <c r="D246" s="49"/>
      <c r="E246" s="25"/>
      <c r="F246" s="8"/>
      <c r="G246" s="101"/>
      <c r="I246" s="118" t="s">
        <v>525</v>
      </c>
      <c r="J246" s="119" t="s">
        <v>56</v>
      </c>
      <c r="K246" s="100"/>
      <c r="L246" s="8"/>
      <c r="M246" s="7"/>
    </row>
    <row r="247" spans="2:14" s="40" customFormat="1" ht="13.5" customHeight="1" x14ac:dyDescent="0.2">
      <c r="B247" s="43"/>
      <c r="C247" s="60"/>
      <c r="D247" s="49"/>
      <c r="E247" s="8"/>
      <c r="F247" s="8"/>
      <c r="G247" s="190"/>
      <c r="I247" s="12" t="s">
        <v>500</v>
      </c>
      <c r="J247" s="13" t="s">
        <v>5</v>
      </c>
      <c r="K247" s="31"/>
      <c r="L247" s="8"/>
      <c r="M247" s="7"/>
    </row>
    <row r="248" spans="2:14" s="40" customFormat="1" ht="13.5" customHeight="1" x14ac:dyDescent="0.2">
      <c r="B248" s="43"/>
      <c r="C248" s="60"/>
      <c r="D248" s="49"/>
      <c r="E248" s="25"/>
      <c r="F248" s="8"/>
      <c r="G248" s="101"/>
      <c r="I248" s="118" t="s">
        <v>500</v>
      </c>
      <c r="J248" s="119" t="s">
        <v>196</v>
      </c>
      <c r="K248" s="100"/>
      <c r="L248" s="8"/>
      <c r="M248" s="7"/>
    </row>
    <row r="249" spans="2:14" s="40" customFormat="1" ht="13.5" customHeight="1" x14ac:dyDescent="0.2">
      <c r="B249" s="43"/>
      <c r="C249" s="60"/>
      <c r="D249" s="49"/>
      <c r="E249" s="30"/>
      <c r="F249" s="8"/>
      <c r="G249" s="194"/>
      <c r="I249" s="118" t="s">
        <v>500</v>
      </c>
      <c r="J249" s="13" t="s">
        <v>241</v>
      </c>
      <c r="K249" s="31"/>
      <c r="L249" s="8"/>
      <c r="M249" s="7"/>
    </row>
    <row r="250" spans="2:14" s="40" customFormat="1" ht="13.5" customHeight="1" x14ac:dyDescent="0.2">
      <c r="B250" s="43"/>
      <c r="C250" s="60"/>
      <c r="D250" s="49"/>
      <c r="E250" s="100"/>
      <c r="F250" s="100"/>
      <c r="G250" s="101"/>
      <c r="I250" s="12" t="s">
        <v>100</v>
      </c>
      <c r="J250" s="13" t="s">
        <v>56</v>
      </c>
      <c r="K250" s="31"/>
      <c r="L250" s="8"/>
      <c r="M250" s="7"/>
    </row>
    <row r="251" spans="2:14" s="40" customFormat="1" ht="13.5" customHeight="1" x14ac:dyDescent="0.2">
      <c r="B251" s="43"/>
      <c r="C251" s="60"/>
      <c r="D251" s="49"/>
      <c r="E251" s="100"/>
      <c r="F251" s="100"/>
      <c r="G251" s="101"/>
      <c r="I251" s="106" t="s">
        <v>100</v>
      </c>
      <c r="J251" s="107" t="s">
        <v>540</v>
      </c>
      <c r="K251" s="108"/>
      <c r="L251" s="8"/>
      <c r="M251" s="7"/>
    </row>
    <row r="252" spans="2:14" s="40" customFormat="1" ht="13.5" customHeight="1" thickBot="1" x14ac:dyDescent="0.25">
      <c r="B252" s="55"/>
      <c r="C252" s="59"/>
      <c r="D252" s="246"/>
      <c r="E252" s="54"/>
      <c r="F252" s="54"/>
      <c r="G252" s="189"/>
      <c r="I252" s="105" t="s">
        <v>791</v>
      </c>
      <c r="J252" s="77"/>
      <c r="K252" s="100"/>
      <c r="L252" s="7"/>
      <c r="M252" s="7"/>
    </row>
    <row r="253" spans="2:14" s="40" customFormat="1" ht="13.5" customHeight="1" x14ac:dyDescent="0.2">
      <c r="B253" s="43"/>
      <c r="C253" s="60"/>
      <c r="D253" s="49"/>
      <c r="E253" s="100"/>
      <c r="F253" s="100"/>
      <c r="G253" s="101"/>
      <c r="I253" s="12" t="s">
        <v>500</v>
      </c>
      <c r="J253" s="13" t="s">
        <v>3</v>
      </c>
      <c r="K253" s="31"/>
      <c r="L253" s="8"/>
      <c r="M253" s="7"/>
    </row>
    <row r="254" spans="2:14" s="40" customFormat="1" ht="13.5" customHeight="1" x14ac:dyDescent="0.2">
      <c r="B254" s="43"/>
      <c r="C254" s="60"/>
      <c r="D254" s="49"/>
      <c r="E254" s="100"/>
      <c r="F254" s="100"/>
      <c r="G254" s="101"/>
      <c r="I254" s="118" t="s">
        <v>500</v>
      </c>
      <c r="J254" s="119" t="s">
        <v>196</v>
      </c>
      <c r="K254" s="100"/>
      <c r="L254" s="8"/>
      <c r="M254" s="7"/>
    </row>
    <row r="255" spans="2:14" s="40" customFormat="1" ht="13.5" customHeight="1" x14ac:dyDescent="0.2">
      <c r="B255" s="43"/>
      <c r="C255" s="172" t="s">
        <v>7</v>
      </c>
      <c r="D255" s="42" t="s">
        <v>73</v>
      </c>
      <c r="E255" s="8" t="s">
        <v>82</v>
      </c>
      <c r="F255" s="8" t="s">
        <v>83</v>
      </c>
      <c r="G255" s="101">
        <v>52</v>
      </c>
      <c r="I255" s="105" t="s">
        <v>517</v>
      </c>
      <c r="J255" s="77" t="s">
        <v>518</v>
      </c>
      <c r="K255" s="100"/>
      <c r="L255" s="7"/>
      <c r="M255" s="7"/>
    </row>
    <row r="256" spans="2:14" s="40" customFormat="1" ht="13.5" customHeight="1" x14ac:dyDescent="0.2">
      <c r="B256" s="43"/>
      <c r="C256" s="60"/>
      <c r="D256" s="49"/>
      <c r="E256" s="100"/>
      <c r="F256" s="100"/>
      <c r="G256" s="101"/>
      <c r="I256" s="105" t="s">
        <v>517</v>
      </c>
      <c r="J256" s="77" t="s">
        <v>265</v>
      </c>
      <c r="K256" s="100"/>
      <c r="L256" s="8"/>
      <c r="M256" s="7"/>
    </row>
    <row r="257" spans="2:47" s="40" customFormat="1" ht="13.5" customHeight="1" x14ac:dyDescent="0.2">
      <c r="B257" s="48"/>
      <c r="C257" s="60"/>
      <c r="D257" s="49"/>
      <c r="E257" s="100"/>
      <c r="F257" s="100"/>
      <c r="G257" s="101"/>
      <c r="I257" s="105" t="s">
        <v>517</v>
      </c>
      <c r="J257" s="77" t="s">
        <v>383</v>
      </c>
      <c r="K257" s="100"/>
      <c r="L257" s="8"/>
      <c r="M257" s="7"/>
    </row>
    <row r="258" spans="2:47" s="40" customFormat="1" ht="13.5" customHeight="1" x14ac:dyDescent="0.2">
      <c r="B258" s="43"/>
      <c r="C258" s="60"/>
      <c r="D258" s="49"/>
      <c r="E258" s="100"/>
      <c r="F258" s="100"/>
      <c r="G258" s="101"/>
      <c r="I258" s="12" t="s">
        <v>519</v>
      </c>
      <c r="J258" s="13" t="s">
        <v>70</v>
      </c>
      <c r="K258" s="31"/>
      <c r="L258" s="8"/>
      <c r="M258" s="7"/>
    </row>
    <row r="259" spans="2:47" s="40" customFormat="1" ht="13.5" customHeight="1" x14ac:dyDescent="0.2">
      <c r="B259" s="48"/>
      <c r="C259" s="60"/>
      <c r="D259" s="49"/>
      <c r="E259" s="100"/>
      <c r="F259" s="100"/>
      <c r="G259" s="101"/>
      <c r="I259" s="118" t="s">
        <v>520</v>
      </c>
      <c r="J259" s="119" t="s">
        <v>73</v>
      </c>
      <c r="K259" s="100"/>
      <c r="L259" s="8"/>
      <c r="M259" s="7"/>
      <c r="S259" s="1"/>
    </row>
    <row r="260" spans="2:47" s="40" customFormat="1" ht="13.5" customHeight="1" x14ac:dyDescent="0.2">
      <c r="B260" s="48"/>
      <c r="C260" s="60"/>
      <c r="D260" s="49"/>
      <c r="E260" s="100"/>
      <c r="F260" s="100"/>
      <c r="G260" s="101"/>
      <c r="I260" s="111" t="s">
        <v>520</v>
      </c>
      <c r="J260" s="112" t="s">
        <v>412</v>
      </c>
      <c r="K260" s="113"/>
      <c r="L260" s="11"/>
      <c r="M260" s="7"/>
      <c r="S260" s="44"/>
    </row>
    <row r="261" spans="2:47" s="40" customFormat="1" ht="13.5" customHeight="1" x14ac:dyDescent="0.2">
      <c r="B261" s="48"/>
      <c r="C261" s="60"/>
      <c r="D261" s="49"/>
      <c r="E261" s="100"/>
      <c r="F261" s="100"/>
      <c r="G261" s="101"/>
      <c r="I261" s="118" t="s">
        <v>521</v>
      </c>
      <c r="J261" s="119" t="s">
        <v>5</v>
      </c>
      <c r="K261" s="100"/>
      <c r="L261" s="8"/>
      <c r="M261" s="7"/>
    </row>
    <row r="262" spans="2:47" s="40" customFormat="1" ht="13.5" customHeight="1" thickBot="1" x14ac:dyDescent="0.25">
      <c r="B262" s="55"/>
      <c r="C262" s="59"/>
      <c r="D262" s="246"/>
      <c r="E262" s="54"/>
      <c r="F262" s="54"/>
      <c r="G262" s="189"/>
      <c r="I262" s="12" t="s">
        <v>521</v>
      </c>
      <c r="J262" s="77" t="s">
        <v>3</v>
      </c>
      <c r="K262" s="31"/>
      <c r="L262" s="8"/>
      <c r="M262" s="7"/>
    </row>
    <row r="263" spans="2:47" s="40" customFormat="1" ht="13.5" customHeight="1" x14ac:dyDescent="0.2">
      <c r="B263" s="36"/>
      <c r="C263" s="67"/>
      <c r="D263" s="103"/>
      <c r="E263" s="37"/>
      <c r="F263" s="37"/>
      <c r="G263" s="186"/>
      <c r="I263" s="116" t="s">
        <v>522</v>
      </c>
      <c r="J263" s="117" t="s">
        <v>523</v>
      </c>
      <c r="K263" s="26"/>
      <c r="L263" s="8"/>
      <c r="M263" s="7"/>
    </row>
    <row r="264" spans="2:47" s="40" customFormat="1" ht="13.5" customHeight="1" x14ac:dyDescent="0.2">
      <c r="B264" s="43"/>
      <c r="C264" s="172" t="s">
        <v>74</v>
      </c>
      <c r="D264" s="42" t="s">
        <v>75</v>
      </c>
      <c r="E264" s="100">
        <v>1935</v>
      </c>
      <c r="F264" s="100">
        <v>1936</v>
      </c>
      <c r="G264" s="101">
        <v>1</v>
      </c>
      <c r="I264" s="116" t="s">
        <v>522</v>
      </c>
      <c r="J264" s="77" t="s">
        <v>195</v>
      </c>
      <c r="K264" s="100"/>
      <c r="L264" s="7"/>
      <c r="M264" s="7"/>
    </row>
    <row r="265" spans="2:47" s="40" customFormat="1" ht="13.5" customHeight="1" x14ac:dyDescent="0.2">
      <c r="B265" s="43"/>
      <c r="C265" s="60"/>
      <c r="D265" s="49"/>
      <c r="E265" s="100"/>
      <c r="F265" s="100"/>
      <c r="G265" s="101"/>
      <c r="I265" s="148" t="s">
        <v>534</v>
      </c>
      <c r="J265" s="148" t="s">
        <v>535</v>
      </c>
      <c r="K265" s="149"/>
      <c r="L265" s="150"/>
      <c r="M265" s="7"/>
    </row>
    <row r="266" spans="2:47" s="40" customFormat="1" ht="13.5" customHeight="1" x14ac:dyDescent="0.2">
      <c r="B266" s="43"/>
      <c r="C266" s="60"/>
      <c r="D266" s="49"/>
      <c r="E266" s="100"/>
      <c r="F266" s="100"/>
      <c r="G266" s="101"/>
      <c r="I266" s="151" t="s">
        <v>534</v>
      </c>
      <c r="J266" s="152" t="s">
        <v>549</v>
      </c>
      <c r="K266" s="149"/>
      <c r="L266" s="8"/>
      <c r="M266" s="7"/>
      <c r="AU266" s="1"/>
    </row>
    <row r="267" spans="2:47" s="40" customFormat="1" ht="13.5" customHeight="1" x14ac:dyDescent="0.2">
      <c r="B267" s="43"/>
      <c r="C267" s="60"/>
      <c r="D267" s="49"/>
      <c r="E267" s="100"/>
      <c r="F267" s="100"/>
      <c r="G267" s="101"/>
      <c r="I267" s="12" t="s">
        <v>553</v>
      </c>
      <c r="J267" s="13" t="s">
        <v>56</v>
      </c>
      <c r="K267" s="31"/>
      <c r="L267" s="8"/>
      <c r="M267" s="8"/>
      <c r="AO267" s="1"/>
    </row>
    <row r="268" spans="2:47" s="40" customFormat="1" ht="13.5" customHeight="1" x14ac:dyDescent="0.2">
      <c r="B268" s="43"/>
      <c r="C268" s="60"/>
      <c r="D268" s="49"/>
      <c r="E268" s="100"/>
      <c r="F268" s="100"/>
      <c r="G268" s="101"/>
      <c r="I268" s="118" t="s">
        <v>553</v>
      </c>
      <c r="J268" s="119" t="s">
        <v>5</v>
      </c>
      <c r="K268" s="100"/>
      <c r="L268" s="7"/>
      <c r="M268" s="7"/>
      <c r="AM268" s="1"/>
      <c r="AN268" s="1"/>
      <c r="AO268" s="1"/>
    </row>
    <row r="269" spans="2:47" s="40" customFormat="1" ht="13.5" customHeight="1" x14ac:dyDescent="0.2">
      <c r="B269" s="43"/>
      <c r="C269" s="60"/>
      <c r="D269" s="49"/>
      <c r="E269" s="100"/>
      <c r="F269" s="100"/>
      <c r="G269" s="101"/>
      <c r="I269" s="118" t="s">
        <v>554</v>
      </c>
      <c r="J269" s="119" t="s">
        <v>68</v>
      </c>
      <c r="K269" s="100"/>
      <c r="L269" s="8"/>
      <c r="M269" s="7"/>
    </row>
    <row r="270" spans="2:47" s="40" customFormat="1" ht="13.5" customHeight="1" x14ac:dyDescent="0.2">
      <c r="B270" s="43"/>
      <c r="C270" s="60"/>
      <c r="D270" s="49"/>
      <c r="E270" s="100"/>
      <c r="F270" s="100"/>
      <c r="G270" s="101"/>
      <c r="I270" s="130" t="s">
        <v>324</v>
      </c>
      <c r="J270" s="131" t="s">
        <v>53</v>
      </c>
      <c r="K270" s="142"/>
      <c r="L270" s="153"/>
      <c r="M270" s="7"/>
    </row>
    <row r="271" spans="2:47" s="40" customFormat="1" ht="13.5" customHeight="1" x14ac:dyDescent="0.2">
      <c r="B271" s="43"/>
      <c r="C271" s="60"/>
      <c r="D271" s="49"/>
      <c r="E271" s="100"/>
      <c r="F271" s="100"/>
      <c r="G271" s="101"/>
      <c r="I271" s="4" t="s">
        <v>324</v>
      </c>
      <c r="J271" s="109" t="s">
        <v>325</v>
      </c>
      <c r="K271" s="110"/>
      <c r="L271" s="5"/>
      <c r="M271" s="7"/>
    </row>
    <row r="272" spans="2:47" s="40" customFormat="1" ht="13.5" customHeight="1" x14ac:dyDescent="0.2">
      <c r="B272" s="43"/>
      <c r="C272" s="60"/>
      <c r="D272" s="49"/>
      <c r="E272" s="100"/>
      <c r="F272" s="100"/>
      <c r="G272" s="101"/>
      <c r="I272" s="118" t="s">
        <v>555</v>
      </c>
      <c r="J272" s="119" t="s">
        <v>10</v>
      </c>
      <c r="K272" s="100"/>
      <c r="L272" s="126"/>
      <c r="M272" s="7"/>
    </row>
    <row r="273" spans="1:40" s="40" customFormat="1" ht="13.5" customHeight="1" thickBot="1" x14ac:dyDescent="0.25">
      <c r="B273" s="55"/>
      <c r="C273" s="59"/>
      <c r="D273" s="246"/>
      <c r="E273" s="54"/>
      <c r="F273" s="54"/>
      <c r="G273" s="189"/>
      <c r="I273" s="118" t="s">
        <v>422</v>
      </c>
      <c r="J273" s="119" t="s">
        <v>73</v>
      </c>
      <c r="K273" s="100"/>
      <c r="L273" s="7"/>
      <c r="M273" s="7"/>
    </row>
    <row r="274" spans="1:40" s="40" customFormat="1" ht="13.5" customHeight="1" x14ac:dyDescent="0.2">
      <c r="B274" s="36"/>
      <c r="C274" s="67"/>
      <c r="D274" s="103"/>
      <c r="E274" s="37"/>
      <c r="F274" s="37"/>
      <c r="G274" s="186"/>
      <c r="I274" s="111" t="s">
        <v>556</v>
      </c>
      <c r="J274" s="112" t="s">
        <v>557</v>
      </c>
      <c r="K274" s="113"/>
      <c r="L274" s="11"/>
      <c r="M274" s="7"/>
    </row>
    <row r="275" spans="1:40" s="40" customFormat="1" ht="13.5" customHeight="1" x14ac:dyDescent="0.2">
      <c r="B275" s="43"/>
      <c r="C275" s="60"/>
      <c r="D275" s="49"/>
      <c r="E275" s="100"/>
      <c r="F275" s="100"/>
      <c r="G275" s="101"/>
      <c r="I275" s="118" t="s">
        <v>556</v>
      </c>
      <c r="J275" s="119" t="s">
        <v>196</v>
      </c>
      <c r="K275" s="100"/>
      <c r="L275" s="126"/>
      <c r="M275" s="7"/>
    </row>
    <row r="276" spans="1:40" s="40" customFormat="1" ht="13.5" customHeight="1" x14ac:dyDescent="0.2">
      <c r="B276" s="43"/>
      <c r="C276" s="172" t="s">
        <v>7</v>
      </c>
      <c r="D276" s="42" t="s">
        <v>91</v>
      </c>
      <c r="E276" s="8" t="s">
        <v>101</v>
      </c>
      <c r="F276" s="8" t="s">
        <v>102</v>
      </c>
      <c r="G276" s="101">
        <v>1</v>
      </c>
      <c r="I276" s="111" t="s">
        <v>558</v>
      </c>
      <c r="J276" s="112" t="s">
        <v>56</v>
      </c>
      <c r="K276" s="113"/>
      <c r="L276" s="114"/>
      <c r="M276" s="7"/>
    </row>
    <row r="277" spans="1:40" s="40" customFormat="1" ht="13.5" customHeight="1" x14ac:dyDescent="0.2">
      <c r="B277" s="43"/>
      <c r="C277" s="60"/>
      <c r="D277" s="49"/>
      <c r="E277" s="100"/>
      <c r="F277" s="100"/>
      <c r="G277" s="101"/>
      <c r="I277" s="12" t="s">
        <v>558</v>
      </c>
      <c r="J277" s="13" t="s">
        <v>285</v>
      </c>
      <c r="K277" s="31"/>
      <c r="L277" s="8"/>
      <c r="M277" s="8"/>
    </row>
    <row r="278" spans="1:40" s="40" customFormat="1" ht="13.5" customHeight="1" x14ac:dyDescent="0.2">
      <c r="B278" s="43"/>
      <c r="C278" s="60"/>
      <c r="D278" s="49"/>
      <c r="E278" s="100"/>
      <c r="F278" s="100"/>
      <c r="G278" s="101"/>
      <c r="I278" s="12" t="s">
        <v>559</v>
      </c>
      <c r="J278" s="13" t="s">
        <v>560</v>
      </c>
      <c r="K278" s="31"/>
      <c r="L278" s="8"/>
      <c r="M278" s="7"/>
    </row>
    <row r="279" spans="1:40" s="40" customFormat="1" ht="13.5" customHeight="1" x14ac:dyDescent="0.2">
      <c r="B279" s="43"/>
      <c r="C279" s="60"/>
      <c r="D279" s="49"/>
      <c r="E279" s="100"/>
      <c r="F279" s="100"/>
      <c r="G279" s="101"/>
      <c r="I279" s="12" t="s">
        <v>555</v>
      </c>
      <c r="J279" s="13" t="s">
        <v>196</v>
      </c>
      <c r="K279" s="31"/>
      <c r="L279" s="8"/>
      <c r="M279" s="8"/>
    </row>
    <row r="280" spans="1:40" s="40" customFormat="1" ht="13.5" customHeight="1" x14ac:dyDescent="0.2">
      <c r="B280" s="43"/>
      <c r="C280" s="60"/>
      <c r="D280" s="49"/>
      <c r="E280" s="100"/>
      <c r="F280" s="100"/>
      <c r="G280" s="101"/>
      <c r="I280" s="12" t="s">
        <v>555</v>
      </c>
      <c r="J280" s="13" t="s">
        <v>10</v>
      </c>
      <c r="K280" s="31"/>
      <c r="L280" s="7"/>
      <c r="M280" s="7"/>
    </row>
    <row r="281" spans="1:40" s="40" customFormat="1" ht="13.5" customHeight="1" x14ac:dyDescent="0.2">
      <c r="B281" s="43"/>
      <c r="C281" s="60"/>
      <c r="D281" s="49"/>
      <c r="E281" s="100"/>
      <c r="F281" s="100"/>
      <c r="G281" s="101"/>
      <c r="I281" s="12" t="s">
        <v>572</v>
      </c>
      <c r="J281" s="13" t="s">
        <v>10</v>
      </c>
      <c r="K281" s="31"/>
      <c r="L281" s="8"/>
      <c r="M281" s="8"/>
    </row>
    <row r="282" spans="1:40" s="40" customFormat="1" ht="13.5" customHeight="1" x14ac:dyDescent="0.2">
      <c r="B282" s="43"/>
      <c r="C282" s="60"/>
      <c r="D282" s="49"/>
      <c r="E282" s="100"/>
      <c r="F282" s="100"/>
      <c r="G282" s="101"/>
      <c r="I282" s="12" t="s">
        <v>572</v>
      </c>
      <c r="J282" s="13" t="s">
        <v>85</v>
      </c>
      <c r="K282" s="31"/>
      <c r="L282" s="8"/>
      <c r="M282" s="8"/>
    </row>
    <row r="283" spans="1:40" s="40" customFormat="1" ht="13.5" customHeight="1" x14ac:dyDescent="0.2">
      <c r="B283" s="43"/>
      <c r="C283" s="60"/>
      <c r="D283" s="49"/>
      <c r="E283" s="100"/>
      <c r="F283" s="100"/>
      <c r="G283" s="101"/>
      <c r="I283" s="12" t="s">
        <v>573</v>
      </c>
      <c r="J283" s="13" t="s">
        <v>68</v>
      </c>
      <c r="K283" s="31"/>
      <c r="L283" s="8"/>
      <c r="M283" s="8"/>
    </row>
    <row r="284" spans="1:40" s="40" customFormat="1" ht="13.5" customHeight="1" thickBot="1" x14ac:dyDescent="0.25">
      <c r="B284" s="55"/>
      <c r="C284" s="59"/>
      <c r="D284" s="246"/>
      <c r="E284" s="54"/>
      <c r="F284" s="54"/>
      <c r="G284" s="189"/>
      <c r="I284" s="111" t="s">
        <v>489</v>
      </c>
      <c r="J284" s="112" t="s">
        <v>10</v>
      </c>
      <c r="K284" s="100"/>
      <c r="L284" s="8"/>
      <c r="M284" s="7"/>
    </row>
    <row r="285" spans="1:40" s="40" customFormat="1" ht="13.5" customHeight="1" x14ac:dyDescent="0.2">
      <c r="A285" s="1"/>
      <c r="B285" s="61"/>
      <c r="C285" s="67"/>
      <c r="D285" s="103"/>
      <c r="E285" s="37"/>
      <c r="F285" s="37"/>
      <c r="G285" s="186"/>
      <c r="I285" s="118" t="s">
        <v>489</v>
      </c>
      <c r="J285" s="13" t="s">
        <v>128</v>
      </c>
      <c r="K285" s="100"/>
      <c r="L285" s="8"/>
      <c r="M285" s="7"/>
    </row>
    <row r="286" spans="1:40" s="40" customFormat="1" ht="13.5" customHeight="1" x14ac:dyDescent="0.2">
      <c r="A286" s="1"/>
      <c r="B286" s="48"/>
      <c r="C286" s="60"/>
      <c r="D286" s="49"/>
      <c r="E286" s="100"/>
      <c r="F286" s="100"/>
      <c r="G286" s="101"/>
      <c r="I286" s="118" t="s">
        <v>581</v>
      </c>
      <c r="J286" s="119" t="s">
        <v>189</v>
      </c>
      <c r="K286" s="100"/>
      <c r="L286" s="7"/>
      <c r="M286" s="7"/>
    </row>
    <row r="287" spans="1:40" s="40" customFormat="1" ht="13.5" customHeight="1" x14ac:dyDescent="0.2">
      <c r="A287" s="1"/>
      <c r="B287" s="48"/>
      <c r="C287" s="176" t="s">
        <v>92</v>
      </c>
      <c r="D287" s="74" t="s">
        <v>93</v>
      </c>
      <c r="E287" s="11">
        <v>1830</v>
      </c>
      <c r="F287" s="114" t="s">
        <v>103</v>
      </c>
      <c r="G287" s="101">
        <f>SUM(1902 -E287)</f>
        <v>72</v>
      </c>
      <c r="I287" s="111" t="s">
        <v>578</v>
      </c>
      <c r="J287" s="112" t="s">
        <v>378</v>
      </c>
      <c r="K287" s="113"/>
      <c r="L287" s="114"/>
      <c r="M287" s="7"/>
    </row>
    <row r="288" spans="1:40" s="40" customFormat="1" ht="13.5" customHeight="1" x14ac:dyDescent="0.2">
      <c r="A288" s="1"/>
      <c r="B288" s="43"/>
      <c r="C288" s="178" t="s">
        <v>92</v>
      </c>
      <c r="D288" s="49" t="s">
        <v>108</v>
      </c>
      <c r="E288" s="7">
        <v>1841</v>
      </c>
      <c r="F288" s="8" t="s">
        <v>109</v>
      </c>
      <c r="G288" s="101">
        <f>SUM(1923-E288)</f>
        <v>82</v>
      </c>
      <c r="I288" s="133" t="s">
        <v>249</v>
      </c>
      <c r="J288" s="134" t="s">
        <v>286</v>
      </c>
      <c r="K288" s="143"/>
      <c r="L288" s="8"/>
      <c r="M288" s="7"/>
      <c r="AH288" s="44"/>
      <c r="AI288" s="44"/>
      <c r="AM288" s="44"/>
      <c r="AN288" s="44"/>
    </row>
    <row r="289" spans="1:40" s="40" customFormat="1" ht="13.5" customHeight="1" x14ac:dyDescent="0.2">
      <c r="A289" s="1"/>
      <c r="B289" s="43"/>
      <c r="C289" s="60"/>
      <c r="D289" s="49"/>
      <c r="E289" s="100"/>
      <c r="F289" s="100"/>
      <c r="G289" s="101"/>
      <c r="I289" s="94" t="s">
        <v>249</v>
      </c>
      <c r="J289" s="92" t="s">
        <v>588</v>
      </c>
      <c r="K289" s="31"/>
      <c r="L289" s="8"/>
      <c r="M289" s="8"/>
      <c r="AH289" s="44"/>
      <c r="AI289" s="44"/>
      <c r="AM289" s="44"/>
      <c r="AN289" s="44"/>
    </row>
    <row r="290" spans="1:40" s="40" customFormat="1" ht="13.5" customHeight="1" x14ac:dyDescent="0.2">
      <c r="A290" s="1"/>
      <c r="B290" s="48"/>
      <c r="C290" s="60"/>
      <c r="D290" s="49"/>
      <c r="E290" s="100"/>
      <c r="F290" s="100"/>
      <c r="G290" s="101"/>
      <c r="I290" s="12" t="s">
        <v>584</v>
      </c>
      <c r="J290" s="13" t="s">
        <v>12</v>
      </c>
      <c r="K290" s="31"/>
      <c r="L290" s="8"/>
      <c r="M290" s="8"/>
      <c r="AH290" s="44"/>
      <c r="AI290" s="44"/>
      <c r="AM290" s="44"/>
      <c r="AN290" s="44"/>
    </row>
    <row r="291" spans="1:40" s="40" customFormat="1" ht="13.5" customHeight="1" x14ac:dyDescent="0.2">
      <c r="A291" s="1"/>
      <c r="B291" s="48"/>
      <c r="C291" s="60"/>
      <c r="D291" s="49"/>
      <c r="E291" s="7"/>
      <c r="F291" s="8"/>
      <c r="G291" s="101"/>
      <c r="I291" s="111" t="s">
        <v>590</v>
      </c>
      <c r="J291" s="112" t="s">
        <v>56</v>
      </c>
      <c r="K291" s="113"/>
      <c r="L291" s="114"/>
      <c r="M291" s="7"/>
      <c r="AH291" s="44"/>
      <c r="AI291" s="44"/>
      <c r="AM291" s="44"/>
      <c r="AN291" s="44"/>
    </row>
    <row r="292" spans="1:40" s="40" customFormat="1" ht="13.5" customHeight="1" x14ac:dyDescent="0.2">
      <c r="B292" s="48"/>
      <c r="C292" s="60"/>
      <c r="D292" s="49"/>
      <c r="E292" s="7"/>
      <c r="F292" s="8"/>
      <c r="G292" s="101"/>
      <c r="H292" s="44"/>
      <c r="I292" s="118" t="s">
        <v>600</v>
      </c>
      <c r="J292" s="119" t="s">
        <v>84</v>
      </c>
      <c r="K292" s="100"/>
      <c r="L292" s="7"/>
      <c r="M292" s="7"/>
      <c r="AG292" s="44"/>
      <c r="AH292" s="44"/>
      <c r="AL292" s="44"/>
      <c r="AM292" s="44"/>
    </row>
    <row r="293" spans="1:40" s="40" customFormat="1" ht="13.5" customHeight="1" x14ac:dyDescent="0.2">
      <c r="B293" s="48"/>
      <c r="C293" s="60"/>
      <c r="D293" s="49"/>
      <c r="E293" s="7"/>
      <c r="F293" s="8"/>
      <c r="G293" s="101"/>
      <c r="H293" s="44"/>
      <c r="I293" s="12" t="s">
        <v>600</v>
      </c>
      <c r="J293" s="13" t="s">
        <v>42</v>
      </c>
      <c r="K293" s="31"/>
      <c r="L293" s="8"/>
      <c r="M293" s="8"/>
      <c r="AG293" s="44"/>
      <c r="AH293" s="44"/>
      <c r="AL293" s="44"/>
      <c r="AM293" s="44"/>
    </row>
    <row r="294" spans="1:40" s="40" customFormat="1" ht="13.5" customHeight="1" x14ac:dyDescent="0.2">
      <c r="B294" s="48"/>
      <c r="C294" s="60"/>
      <c r="D294" s="49"/>
      <c r="E294" s="100"/>
      <c r="F294" s="100"/>
      <c r="G294" s="101"/>
      <c r="H294" s="44"/>
      <c r="I294" s="118" t="s">
        <v>601</v>
      </c>
      <c r="J294" s="119" t="s">
        <v>70</v>
      </c>
      <c r="K294" s="100"/>
      <c r="L294" s="8"/>
      <c r="M294" s="7"/>
      <c r="AG294" s="44"/>
      <c r="AH294" s="44"/>
      <c r="AL294" s="44"/>
      <c r="AM294" s="44"/>
    </row>
    <row r="295" spans="1:40" s="40" customFormat="1" ht="13.5" customHeight="1" thickBot="1" x14ac:dyDescent="0.25">
      <c r="B295" s="53"/>
      <c r="C295" s="59"/>
      <c r="D295" s="246"/>
      <c r="E295" s="54"/>
      <c r="F295" s="54"/>
      <c r="G295" s="189"/>
      <c r="H295" s="44"/>
      <c r="I295" s="111" t="s">
        <v>601</v>
      </c>
      <c r="J295" s="112" t="s">
        <v>365</v>
      </c>
      <c r="K295" s="113"/>
      <c r="L295" s="7"/>
      <c r="M295" s="7"/>
      <c r="AG295" s="44"/>
      <c r="AH295" s="44"/>
      <c r="AL295" s="44"/>
      <c r="AM295" s="44"/>
    </row>
    <row r="296" spans="1:40" s="40" customFormat="1" ht="13.5" customHeight="1" x14ac:dyDescent="0.2">
      <c r="B296" s="36"/>
      <c r="C296" s="67"/>
      <c r="D296" s="103"/>
      <c r="E296" s="37"/>
      <c r="F296" s="37"/>
      <c r="G296" s="186"/>
      <c r="H296" s="44"/>
      <c r="I296" s="111" t="s">
        <v>591</v>
      </c>
      <c r="J296" s="112" t="s">
        <v>95</v>
      </c>
      <c r="K296" s="113"/>
      <c r="L296" s="11"/>
      <c r="M296" s="29"/>
      <c r="AG296" s="44"/>
      <c r="AH296" s="44"/>
      <c r="AL296" s="44"/>
      <c r="AM296" s="44"/>
    </row>
    <row r="297" spans="1:40" s="40" customFormat="1" ht="13.5" customHeight="1" x14ac:dyDescent="0.2">
      <c r="B297" s="43"/>
      <c r="C297" s="60"/>
      <c r="D297" s="49"/>
      <c r="E297" s="100"/>
      <c r="F297" s="100"/>
      <c r="G297" s="101"/>
      <c r="H297" s="44"/>
      <c r="I297" s="111" t="s">
        <v>592</v>
      </c>
      <c r="J297" s="112" t="s">
        <v>593</v>
      </c>
      <c r="K297" s="100"/>
      <c r="L297" s="8"/>
      <c r="M297" s="7"/>
      <c r="AG297" s="44"/>
      <c r="AH297" s="44"/>
      <c r="AL297" s="44"/>
      <c r="AM297" s="44"/>
    </row>
    <row r="298" spans="1:40" s="40" customFormat="1" ht="13.5" customHeight="1" x14ac:dyDescent="0.2">
      <c r="A298" s="1"/>
      <c r="B298" s="43"/>
      <c r="C298" s="173" t="s">
        <v>94</v>
      </c>
      <c r="D298" s="49" t="s">
        <v>95</v>
      </c>
      <c r="E298" s="100">
        <v>1844</v>
      </c>
      <c r="F298" s="8" t="s">
        <v>104</v>
      </c>
      <c r="G298" s="101">
        <v>83</v>
      </c>
      <c r="H298" s="44"/>
      <c r="I298" s="111" t="s">
        <v>594</v>
      </c>
      <c r="J298" s="112" t="s">
        <v>524</v>
      </c>
      <c r="K298" s="113"/>
      <c r="L298" s="114"/>
      <c r="M298" s="7"/>
      <c r="AG298" s="44"/>
      <c r="AH298" s="44"/>
      <c r="AL298" s="44"/>
      <c r="AM298" s="44"/>
    </row>
    <row r="299" spans="1:40" s="40" customFormat="1" ht="13.5" customHeight="1" x14ac:dyDescent="0.2">
      <c r="A299" s="1"/>
      <c r="B299" s="43"/>
      <c r="C299" s="60"/>
      <c r="D299" s="49"/>
      <c r="E299" s="100"/>
      <c r="F299" s="100"/>
      <c r="G299" s="101"/>
      <c r="H299" s="44"/>
      <c r="I299" s="12" t="s">
        <v>594</v>
      </c>
      <c r="J299" s="13" t="s">
        <v>270</v>
      </c>
      <c r="K299" s="31"/>
      <c r="L299" s="8"/>
      <c r="M299" s="8"/>
      <c r="AB299" s="44"/>
      <c r="AC299" s="44"/>
      <c r="AG299" s="44"/>
      <c r="AH299" s="44"/>
      <c r="AL299" s="44"/>
      <c r="AM299" s="44"/>
    </row>
    <row r="300" spans="1:40" s="40" customFormat="1" ht="13.5" customHeight="1" x14ac:dyDescent="0.2">
      <c r="A300" s="1"/>
      <c r="B300" s="43"/>
      <c r="C300" s="60"/>
      <c r="D300" s="49"/>
      <c r="E300" s="100"/>
      <c r="F300" s="100"/>
      <c r="G300" s="101"/>
      <c r="H300" s="44"/>
      <c r="I300" s="154" t="s">
        <v>517</v>
      </c>
      <c r="J300" s="155" t="s">
        <v>602</v>
      </c>
      <c r="K300" s="142"/>
      <c r="L300" s="2"/>
      <c r="M300" s="7"/>
      <c r="AB300" s="44"/>
      <c r="AC300" s="44"/>
      <c r="AG300" s="44"/>
      <c r="AH300" s="44"/>
      <c r="AL300" s="44"/>
      <c r="AM300" s="44"/>
    </row>
    <row r="301" spans="1:40" s="40" customFormat="1" ht="13.5" customHeight="1" x14ac:dyDescent="0.2">
      <c r="A301" s="1"/>
      <c r="B301" s="43"/>
      <c r="C301" s="60"/>
      <c r="D301" s="49"/>
      <c r="E301" s="100"/>
      <c r="F301" s="100"/>
      <c r="G301" s="101"/>
      <c r="H301" s="44"/>
      <c r="I301" s="120" t="s">
        <v>603</v>
      </c>
      <c r="J301" s="121" t="s">
        <v>73</v>
      </c>
      <c r="K301" s="31"/>
      <c r="L301" s="8"/>
      <c r="M301" s="7"/>
      <c r="AB301" s="44"/>
      <c r="AC301" s="44"/>
      <c r="AG301" s="44"/>
      <c r="AH301" s="44"/>
      <c r="AL301" s="44"/>
      <c r="AM301" s="44"/>
    </row>
    <row r="302" spans="1:40" s="40" customFormat="1" ht="13.5" customHeight="1" x14ac:dyDescent="0.2">
      <c r="A302" s="1"/>
      <c r="B302" s="43"/>
      <c r="C302" s="60"/>
      <c r="D302" s="49"/>
      <c r="E302" s="100"/>
      <c r="F302" s="100"/>
      <c r="G302" s="101"/>
      <c r="H302" s="44"/>
      <c r="I302" s="144" t="s">
        <v>604</v>
      </c>
      <c r="J302" s="145" t="s">
        <v>605</v>
      </c>
      <c r="K302" s="146"/>
      <c r="L302" s="23"/>
      <c r="M302" s="7"/>
      <c r="AB302" s="44"/>
      <c r="AC302" s="44"/>
      <c r="AG302" s="44"/>
      <c r="AH302" s="44"/>
      <c r="AL302" s="44"/>
      <c r="AM302" s="44"/>
    </row>
    <row r="303" spans="1:40" s="40" customFormat="1" ht="13.5" customHeight="1" x14ac:dyDescent="0.2">
      <c r="A303" s="1"/>
      <c r="B303" s="43"/>
      <c r="C303" s="60"/>
      <c r="D303" s="49"/>
      <c r="E303" s="100"/>
      <c r="F303" s="100"/>
      <c r="G303" s="101"/>
      <c r="H303" s="44"/>
      <c r="I303" s="118" t="s">
        <v>606</v>
      </c>
      <c r="J303" s="119" t="s">
        <v>607</v>
      </c>
      <c r="K303" s="100"/>
      <c r="L303" s="126"/>
      <c r="M303" s="7"/>
      <c r="AB303" s="44"/>
      <c r="AC303" s="44"/>
      <c r="AG303" s="44"/>
      <c r="AH303" s="44"/>
      <c r="AL303" s="44"/>
      <c r="AM303" s="44"/>
    </row>
    <row r="304" spans="1:40" s="40" customFormat="1" ht="13.5" customHeight="1" x14ac:dyDescent="0.2">
      <c r="A304" s="1"/>
      <c r="B304" s="43"/>
      <c r="C304" s="60"/>
      <c r="D304" s="49"/>
      <c r="E304" s="100"/>
      <c r="F304" s="100"/>
      <c r="G304" s="101"/>
      <c r="H304" s="44"/>
      <c r="I304" s="12" t="s">
        <v>606</v>
      </c>
      <c r="J304" s="13" t="s">
        <v>68</v>
      </c>
      <c r="K304" s="31"/>
      <c r="L304" s="8"/>
      <c r="M304" s="8"/>
      <c r="AB304" s="44"/>
      <c r="AC304" s="44"/>
      <c r="AG304" s="44"/>
      <c r="AH304" s="44"/>
      <c r="AL304" s="44"/>
      <c r="AM304" s="44"/>
    </row>
    <row r="305" spans="1:39" s="40" customFormat="1" ht="13.5" customHeight="1" x14ac:dyDescent="0.2">
      <c r="A305" s="1"/>
      <c r="B305" s="43"/>
      <c r="C305" s="60"/>
      <c r="D305" s="49"/>
      <c r="E305" s="100"/>
      <c r="F305" s="100"/>
      <c r="G305" s="101"/>
      <c r="H305" s="44"/>
      <c r="I305" s="118" t="s">
        <v>590</v>
      </c>
      <c r="J305" s="119" t="s">
        <v>618</v>
      </c>
      <c r="K305" s="100"/>
      <c r="L305" s="8"/>
      <c r="M305" s="7"/>
      <c r="AB305" s="44"/>
      <c r="AC305" s="44"/>
      <c r="AG305" s="44"/>
      <c r="AH305" s="44"/>
      <c r="AL305" s="44"/>
      <c r="AM305" s="44"/>
    </row>
    <row r="306" spans="1:39" s="40" customFormat="1" ht="13.5" customHeight="1" thickBot="1" x14ac:dyDescent="0.25">
      <c r="A306" s="1"/>
      <c r="B306" s="55"/>
      <c r="C306" s="59"/>
      <c r="D306" s="246"/>
      <c r="E306" s="54"/>
      <c r="F306" s="54"/>
      <c r="G306" s="189"/>
      <c r="H306" s="44"/>
      <c r="I306" s="12" t="s">
        <v>590</v>
      </c>
      <c r="J306" s="13" t="s">
        <v>621</v>
      </c>
      <c r="K306" s="31"/>
      <c r="L306" s="8"/>
      <c r="M306" s="7"/>
      <c r="AB306" s="44"/>
      <c r="AC306" s="44"/>
      <c r="AG306" s="44"/>
      <c r="AH306" s="44"/>
      <c r="AL306" s="44"/>
      <c r="AM306" s="44"/>
    </row>
    <row r="307" spans="1:39" s="40" customFormat="1" ht="13.5" customHeight="1" x14ac:dyDescent="0.2">
      <c r="A307" s="1"/>
      <c r="B307" s="61"/>
      <c r="C307" s="67"/>
      <c r="D307" s="103"/>
      <c r="E307" s="37"/>
      <c r="F307" s="37"/>
      <c r="G307" s="186"/>
      <c r="H307" s="44"/>
      <c r="I307" s="12" t="s">
        <v>590</v>
      </c>
      <c r="J307" s="13" t="s">
        <v>73</v>
      </c>
      <c r="K307" s="100"/>
      <c r="L307" s="8"/>
      <c r="M307" s="7"/>
      <c r="AB307" s="44"/>
      <c r="AC307" s="44"/>
      <c r="AG307" s="44"/>
      <c r="AH307" s="44"/>
      <c r="AL307" s="44"/>
      <c r="AM307" s="44"/>
    </row>
    <row r="308" spans="1:39" s="40" customFormat="1" ht="13.5" customHeight="1" x14ac:dyDescent="0.2">
      <c r="A308" s="1"/>
      <c r="B308" s="43"/>
      <c r="C308" s="60"/>
      <c r="D308" s="49"/>
      <c r="E308" s="100"/>
      <c r="F308" s="100"/>
      <c r="G308" s="101"/>
      <c r="H308" s="44"/>
      <c r="I308" s="111" t="s">
        <v>619</v>
      </c>
      <c r="J308" s="112" t="s">
        <v>3</v>
      </c>
      <c r="K308" s="113"/>
      <c r="L308" s="8"/>
      <c r="M308" s="7"/>
      <c r="AB308" s="44"/>
      <c r="AC308" s="44"/>
      <c r="AG308" s="44"/>
      <c r="AH308" s="44"/>
      <c r="AL308" s="44"/>
      <c r="AM308" s="44"/>
    </row>
    <row r="309" spans="1:39" s="40" customFormat="1" ht="13.5" customHeight="1" x14ac:dyDescent="0.2">
      <c r="A309" s="1"/>
      <c r="B309" s="48"/>
      <c r="C309" s="172" t="s">
        <v>96</v>
      </c>
      <c r="D309" s="42" t="s">
        <v>73</v>
      </c>
      <c r="E309" s="8">
        <v>1847</v>
      </c>
      <c r="F309" s="8" t="s">
        <v>105</v>
      </c>
      <c r="G309" s="190">
        <f>SUM(1922-E309)</f>
        <v>75</v>
      </c>
      <c r="H309" s="44"/>
      <c r="I309" s="12" t="s">
        <v>474</v>
      </c>
      <c r="J309" s="13" t="s">
        <v>113</v>
      </c>
      <c r="K309" s="31"/>
      <c r="L309" s="8"/>
      <c r="M309" s="7"/>
      <c r="AB309" s="44"/>
      <c r="AC309" s="44"/>
      <c r="AG309" s="44"/>
      <c r="AH309" s="44"/>
      <c r="AL309" s="44"/>
      <c r="AM309" s="44"/>
    </row>
    <row r="310" spans="1:39" s="40" customFormat="1" ht="13.5" customHeight="1" x14ac:dyDescent="0.2">
      <c r="A310" s="1"/>
      <c r="B310" s="43"/>
      <c r="C310" s="172" t="s">
        <v>96</v>
      </c>
      <c r="D310" s="42" t="s">
        <v>68</v>
      </c>
      <c r="E310" s="8" t="s">
        <v>110</v>
      </c>
      <c r="F310" s="8" t="s">
        <v>111</v>
      </c>
      <c r="G310" s="101">
        <v>83</v>
      </c>
      <c r="H310" s="44"/>
      <c r="I310" s="111" t="s">
        <v>474</v>
      </c>
      <c r="J310" s="112" t="s">
        <v>196</v>
      </c>
      <c r="K310" s="113"/>
      <c r="L310" s="114"/>
      <c r="M310" s="7"/>
      <c r="S310" s="44"/>
      <c r="W310" s="44"/>
      <c r="X310" s="44"/>
      <c r="AB310" s="44"/>
      <c r="AC310" s="44"/>
      <c r="AG310" s="44"/>
      <c r="AH310" s="44"/>
      <c r="AL310" s="44"/>
      <c r="AM310" s="44"/>
    </row>
    <row r="311" spans="1:39" s="40" customFormat="1" ht="13.5" customHeight="1" x14ac:dyDescent="0.2">
      <c r="A311" s="1"/>
      <c r="B311" s="48"/>
      <c r="C311" s="179" t="s">
        <v>112</v>
      </c>
      <c r="D311" s="42" t="s">
        <v>113</v>
      </c>
      <c r="E311" s="31" t="s">
        <v>36</v>
      </c>
      <c r="F311" s="31" t="s">
        <v>114</v>
      </c>
      <c r="G311" s="190">
        <f>SUM(1921-E311)</f>
        <v>72</v>
      </c>
      <c r="H311" s="44"/>
      <c r="I311" s="118" t="s">
        <v>627</v>
      </c>
      <c r="J311" s="119" t="s">
        <v>628</v>
      </c>
      <c r="K311" s="100"/>
      <c r="L311" s="7"/>
      <c r="M311" s="7"/>
      <c r="S311" s="44"/>
      <c r="W311" s="44"/>
      <c r="X311" s="44"/>
      <c r="AB311" s="44"/>
      <c r="AC311" s="44"/>
      <c r="AG311" s="44"/>
      <c r="AH311" s="44"/>
      <c r="AL311" s="44"/>
      <c r="AM311" s="44"/>
    </row>
    <row r="312" spans="1:39" s="40" customFormat="1" ht="13.5" customHeight="1" x14ac:dyDescent="0.2">
      <c r="A312" s="1"/>
      <c r="B312" s="48"/>
      <c r="C312" s="60"/>
      <c r="D312" s="49"/>
      <c r="E312" s="100"/>
      <c r="F312" s="100"/>
      <c r="G312" s="101"/>
      <c r="H312" s="44"/>
      <c r="I312" s="120" t="s">
        <v>629</v>
      </c>
      <c r="J312" s="121" t="s">
        <v>241</v>
      </c>
      <c r="K312" s="31"/>
      <c r="L312" s="8"/>
      <c r="M312" s="8"/>
      <c r="S312" s="44"/>
      <c r="W312" s="44"/>
      <c r="X312" s="44"/>
      <c r="AB312" s="44"/>
      <c r="AC312" s="44"/>
      <c r="AG312" s="44"/>
      <c r="AH312" s="44"/>
      <c r="AL312" s="44"/>
      <c r="AM312" s="44"/>
    </row>
    <row r="313" spans="1:39" s="40" customFormat="1" ht="13.5" customHeight="1" x14ac:dyDescent="0.2">
      <c r="A313" s="1"/>
      <c r="B313" s="48"/>
      <c r="C313" s="60"/>
      <c r="D313" s="49"/>
      <c r="E313" s="100"/>
      <c r="F313" s="100"/>
      <c r="G313" s="101"/>
      <c r="H313" s="44"/>
      <c r="I313" s="120" t="s">
        <v>626</v>
      </c>
      <c r="J313" s="121" t="s">
        <v>73</v>
      </c>
      <c r="K313" s="31"/>
      <c r="L313" s="122"/>
      <c r="M313" s="7"/>
      <c r="S313" s="44"/>
      <c r="W313" s="44"/>
      <c r="X313" s="44"/>
      <c r="AB313" s="44"/>
      <c r="AC313" s="44"/>
      <c r="AG313" s="44"/>
      <c r="AH313" s="44"/>
      <c r="AL313" s="44"/>
      <c r="AM313" s="44"/>
    </row>
    <row r="314" spans="1:39" s="40" customFormat="1" ht="13.5" customHeight="1" x14ac:dyDescent="0.2">
      <c r="A314" s="1"/>
      <c r="B314" s="48"/>
      <c r="C314" s="60"/>
      <c r="D314" s="49"/>
      <c r="E314" s="100"/>
      <c r="F314" s="100"/>
      <c r="G314" s="101"/>
      <c r="H314" s="44"/>
      <c r="I314" s="144" t="s">
        <v>635</v>
      </c>
      <c r="J314" s="155" t="s">
        <v>285</v>
      </c>
      <c r="K314" s="142"/>
      <c r="L314" s="2"/>
      <c r="M314" s="2"/>
      <c r="S314" s="44"/>
      <c r="W314" s="44"/>
      <c r="X314" s="44"/>
      <c r="AB314" s="44"/>
      <c r="AC314" s="44"/>
      <c r="AG314" s="44"/>
      <c r="AH314" s="44"/>
      <c r="AL314" s="44"/>
      <c r="AM314" s="44"/>
    </row>
    <row r="315" spans="1:39" s="40" customFormat="1" ht="13.5" customHeight="1" x14ac:dyDescent="0.2">
      <c r="A315" s="1"/>
      <c r="B315" s="48"/>
      <c r="C315" s="60"/>
      <c r="D315" s="49"/>
      <c r="E315" s="100"/>
      <c r="F315" s="100"/>
      <c r="G315" s="101"/>
      <c r="H315" s="44"/>
      <c r="I315" s="111" t="s">
        <v>634</v>
      </c>
      <c r="J315" s="112" t="s">
        <v>176</v>
      </c>
      <c r="K315" s="113"/>
      <c r="L315" s="114"/>
      <c r="M315" s="7"/>
      <c r="S315" s="44"/>
      <c r="W315" s="44"/>
      <c r="X315" s="44"/>
      <c r="AB315" s="44"/>
      <c r="AC315" s="44"/>
      <c r="AG315" s="44"/>
      <c r="AH315" s="44"/>
      <c r="AL315" s="44"/>
      <c r="AM315" s="44"/>
    </row>
    <row r="316" spans="1:39" s="40" customFormat="1" ht="13.5" customHeight="1" x14ac:dyDescent="0.2">
      <c r="A316" s="1"/>
      <c r="B316" s="48"/>
      <c r="C316" s="60"/>
      <c r="D316" s="49"/>
      <c r="E316" s="100"/>
      <c r="F316" s="100"/>
      <c r="G316" s="101"/>
      <c r="H316" s="44"/>
      <c r="I316" s="118" t="s">
        <v>100</v>
      </c>
      <c r="J316" s="119" t="s">
        <v>308</v>
      </c>
      <c r="K316" s="100"/>
      <c r="L316" s="7"/>
      <c r="M316" s="7"/>
      <c r="S316" s="44"/>
      <c r="W316" s="44"/>
      <c r="X316" s="44"/>
      <c r="AB316" s="44"/>
      <c r="AC316" s="44"/>
      <c r="AG316" s="44"/>
      <c r="AH316" s="44"/>
      <c r="AL316" s="44"/>
      <c r="AM316" s="44"/>
    </row>
    <row r="317" spans="1:39" s="40" customFormat="1" ht="13.5" customHeight="1" thickBot="1" x14ac:dyDescent="0.25">
      <c r="A317" s="1"/>
      <c r="B317" s="53"/>
      <c r="C317" s="59"/>
      <c r="D317" s="246"/>
      <c r="E317" s="54"/>
      <c r="F317" s="54"/>
      <c r="G317" s="189"/>
      <c r="H317" s="44"/>
      <c r="I317" s="118" t="s">
        <v>100</v>
      </c>
      <c r="J317" s="119" t="s">
        <v>391</v>
      </c>
      <c r="K317" s="100"/>
      <c r="L317" s="8"/>
      <c r="M317" s="7"/>
      <c r="S317" s="44"/>
      <c r="W317" s="44"/>
      <c r="X317" s="44"/>
      <c r="AB317" s="44"/>
      <c r="AC317" s="44"/>
      <c r="AG317" s="44"/>
      <c r="AH317" s="44"/>
      <c r="AL317" s="44"/>
      <c r="AM317" s="44"/>
    </row>
    <row r="318" spans="1:39" s="40" customFormat="1" ht="13.5" customHeight="1" x14ac:dyDescent="0.2">
      <c r="A318" s="1"/>
      <c r="B318" s="36"/>
      <c r="C318" s="67"/>
      <c r="D318" s="103"/>
      <c r="E318" s="37"/>
      <c r="F318" s="37"/>
      <c r="G318" s="186"/>
      <c r="H318" s="44"/>
      <c r="I318" s="12" t="s">
        <v>638</v>
      </c>
      <c r="J318" s="13" t="s">
        <v>210</v>
      </c>
      <c r="K318" s="31"/>
      <c r="L318" s="8"/>
      <c r="M318" s="7"/>
      <c r="S318" s="44"/>
      <c r="W318" s="44"/>
      <c r="X318" s="44"/>
      <c r="AB318" s="44"/>
      <c r="AC318" s="44"/>
      <c r="AG318" s="44"/>
      <c r="AH318" s="44"/>
      <c r="AL318" s="44"/>
      <c r="AM318" s="44"/>
    </row>
    <row r="319" spans="1:39" s="40" customFormat="1" ht="13.5" customHeight="1" x14ac:dyDescent="0.2">
      <c r="A319" s="1"/>
      <c r="B319" s="43"/>
      <c r="C319" s="60"/>
      <c r="D319" s="49"/>
      <c r="E319" s="100"/>
      <c r="F319" s="100"/>
      <c r="G319" s="101"/>
      <c r="H319" s="44"/>
      <c r="I319" s="111" t="s">
        <v>638</v>
      </c>
      <c r="J319" s="121" t="s">
        <v>251</v>
      </c>
      <c r="K319" s="31"/>
      <c r="L319" s="8"/>
      <c r="M319" s="7"/>
      <c r="S319" s="44"/>
      <c r="W319" s="44"/>
      <c r="X319" s="44"/>
      <c r="AB319" s="44"/>
      <c r="AC319" s="44"/>
      <c r="AG319" s="44"/>
      <c r="AH319" s="44"/>
      <c r="AL319" s="44"/>
      <c r="AM319" s="44"/>
    </row>
    <row r="320" spans="1:39" s="40" customFormat="1" ht="13.5" customHeight="1" x14ac:dyDescent="0.2">
      <c r="A320" s="1"/>
      <c r="B320" s="43"/>
      <c r="C320" s="178" t="s">
        <v>97</v>
      </c>
      <c r="D320" s="49" t="s">
        <v>98</v>
      </c>
      <c r="E320" s="7">
        <v>1869</v>
      </c>
      <c r="F320" s="8" t="s">
        <v>106</v>
      </c>
      <c r="G320" s="101">
        <f>SUM(1923-E320)</f>
        <v>54</v>
      </c>
      <c r="H320" s="44"/>
      <c r="I320" s="118" t="s">
        <v>100</v>
      </c>
      <c r="J320" s="119" t="s">
        <v>639</v>
      </c>
      <c r="K320" s="100"/>
      <c r="L320" s="7"/>
      <c r="M320" s="7"/>
      <c r="S320" s="44"/>
      <c r="W320" s="44"/>
      <c r="X320" s="44"/>
      <c r="AB320" s="44"/>
      <c r="AC320" s="44"/>
      <c r="AG320" s="44"/>
      <c r="AH320" s="44"/>
      <c r="AL320" s="44"/>
      <c r="AM320" s="44"/>
    </row>
    <row r="321" spans="1:39" s="40" customFormat="1" ht="13.5" customHeight="1" x14ac:dyDescent="0.2">
      <c r="A321" s="1"/>
      <c r="B321" s="43"/>
      <c r="C321" s="173" t="s">
        <v>97</v>
      </c>
      <c r="D321" s="49" t="s">
        <v>73</v>
      </c>
      <c r="E321" s="100">
        <v>1865</v>
      </c>
      <c r="F321" s="127">
        <v>13810</v>
      </c>
      <c r="G321" s="101">
        <v>72</v>
      </c>
      <c r="H321" s="44"/>
      <c r="I321" s="118" t="s">
        <v>645</v>
      </c>
      <c r="J321" s="119" t="s">
        <v>646</v>
      </c>
      <c r="K321" s="100"/>
      <c r="L321" s="8"/>
      <c r="M321" s="7"/>
      <c r="S321" s="44"/>
      <c r="W321" s="44"/>
      <c r="X321" s="44"/>
      <c r="AB321" s="44"/>
      <c r="AC321" s="44"/>
      <c r="AG321" s="44"/>
      <c r="AH321" s="44"/>
      <c r="AL321" s="44"/>
      <c r="AM321" s="44"/>
    </row>
    <row r="322" spans="1:39" s="40" customFormat="1" ht="13.5" customHeight="1" x14ac:dyDescent="0.2">
      <c r="A322" s="1"/>
      <c r="B322" s="43"/>
      <c r="C322" s="60"/>
      <c r="D322" s="49"/>
      <c r="E322" s="100"/>
      <c r="F322" s="100"/>
      <c r="G322" s="101"/>
      <c r="H322" s="44"/>
      <c r="I322" s="130" t="s">
        <v>647</v>
      </c>
      <c r="J322" s="131" t="s">
        <v>648</v>
      </c>
      <c r="K322" s="142"/>
      <c r="L322" s="153"/>
      <c r="M322" s="7"/>
      <c r="S322" s="44"/>
      <c r="W322" s="44"/>
      <c r="X322" s="44"/>
      <c r="AB322" s="44"/>
      <c r="AC322" s="44"/>
      <c r="AG322" s="44"/>
      <c r="AH322" s="44"/>
      <c r="AL322" s="44"/>
      <c r="AM322" s="44"/>
    </row>
    <row r="323" spans="1:39" s="40" customFormat="1" ht="13.5" customHeight="1" x14ac:dyDescent="0.2">
      <c r="A323" s="1"/>
      <c r="B323" s="43"/>
      <c r="C323" s="60"/>
      <c r="D323" s="49"/>
      <c r="E323" s="273" t="s">
        <v>748</v>
      </c>
      <c r="F323" s="273"/>
      <c r="G323" s="280"/>
      <c r="H323" s="44"/>
      <c r="I323" s="111" t="s">
        <v>269</v>
      </c>
      <c r="J323" s="112" t="s">
        <v>195</v>
      </c>
      <c r="K323" s="113"/>
      <c r="L323" s="11"/>
      <c r="M323" s="7"/>
      <c r="S323" s="44"/>
      <c r="W323" s="44"/>
      <c r="X323" s="44"/>
      <c r="AB323" s="44"/>
      <c r="AC323" s="44"/>
      <c r="AG323" s="44"/>
      <c r="AH323" s="44"/>
      <c r="AL323" s="44"/>
      <c r="AM323" s="44"/>
    </row>
    <row r="324" spans="1:39" s="40" customFormat="1" ht="13.5" customHeight="1" x14ac:dyDescent="0.2">
      <c r="A324" s="1"/>
      <c r="B324" s="43"/>
      <c r="C324" s="60"/>
      <c r="D324" s="49"/>
      <c r="E324" s="273"/>
      <c r="F324" s="273"/>
      <c r="G324" s="280"/>
      <c r="H324" s="44"/>
      <c r="I324" s="118" t="s">
        <v>269</v>
      </c>
      <c r="J324" s="119" t="s">
        <v>5</v>
      </c>
      <c r="K324" s="100"/>
      <c r="L324" s="126"/>
      <c r="M324" s="7"/>
      <c r="S324" s="44"/>
      <c r="W324" s="44"/>
      <c r="X324" s="44"/>
      <c r="AB324" s="44"/>
      <c r="AC324" s="44"/>
      <c r="AG324" s="44"/>
      <c r="AH324" s="44"/>
      <c r="AL324" s="44"/>
      <c r="AM324" s="44"/>
    </row>
    <row r="325" spans="1:39" s="40" customFormat="1" ht="13.5" customHeight="1" x14ac:dyDescent="0.2">
      <c r="A325" s="1"/>
      <c r="B325" s="43"/>
      <c r="C325" s="60"/>
      <c r="D325" s="49"/>
      <c r="E325" s="100"/>
      <c r="F325" s="100"/>
      <c r="G325" s="101"/>
      <c r="H325" s="44"/>
      <c r="I325" s="4" t="s">
        <v>638</v>
      </c>
      <c r="J325" s="109" t="s">
        <v>649</v>
      </c>
      <c r="K325" s="110"/>
      <c r="L325" s="5"/>
      <c r="M325" s="7"/>
      <c r="S325" s="44"/>
      <c r="W325" s="44"/>
      <c r="X325" s="44"/>
      <c r="AB325" s="44"/>
      <c r="AC325" s="44"/>
      <c r="AG325" s="44"/>
      <c r="AH325" s="44"/>
      <c r="AL325" s="44"/>
      <c r="AM325" s="44"/>
    </row>
    <row r="326" spans="1:39" s="40" customFormat="1" ht="13.5" customHeight="1" x14ac:dyDescent="0.2">
      <c r="A326" s="1"/>
      <c r="B326" s="43"/>
      <c r="C326" s="60"/>
      <c r="D326" s="49"/>
      <c r="E326" s="100"/>
      <c r="F326" s="100"/>
      <c r="G326" s="101"/>
      <c r="H326" s="44"/>
      <c r="I326" s="130" t="s">
        <v>638</v>
      </c>
      <c r="J326" s="131" t="s">
        <v>16</v>
      </c>
      <c r="K326" s="142"/>
      <c r="L326" s="5"/>
      <c r="M326" s="7"/>
      <c r="S326" s="44"/>
      <c r="W326" s="44"/>
      <c r="X326" s="44"/>
      <c r="AB326" s="44"/>
      <c r="AC326" s="44"/>
      <c r="AG326" s="44"/>
      <c r="AH326" s="44"/>
      <c r="AL326" s="44"/>
      <c r="AM326" s="44"/>
    </row>
    <row r="327" spans="1:39" s="40" customFormat="1" ht="13.5" customHeight="1" x14ac:dyDescent="0.2">
      <c r="A327" s="1"/>
      <c r="B327" s="43"/>
      <c r="C327" s="60"/>
      <c r="D327" s="49"/>
      <c r="E327" s="100"/>
      <c r="F327" s="100"/>
      <c r="G327" s="101"/>
      <c r="H327" s="44"/>
      <c r="I327" s="111" t="s">
        <v>638</v>
      </c>
      <c r="J327" s="112" t="s">
        <v>73</v>
      </c>
      <c r="K327" s="113"/>
      <c r="L327" s="114"/>
      <c r="M327" s="7"/>
      <c r="S327" s="44"/>
      <c r="W327" s="44"/>
      <c r="X327" s="44"/>
      <c r="AB327" s="44"/>
      <c r="AC327" s="44"/>
      <c r="AG327" s="44"/>
      <c r="AH327" s="44"/>
      <c r="AL327" s="44"/>
      <c r="AM327" s="44"/>
    </row>
    <row r="328" spans="1:39" s="40" customFormat="1" ht="13.5" customHeight="1" thickBot="1" x14ac:dyDescent="0.25">
      <c r="A328" s="1"/>
      <c r="B328" s="55"/>
      <c r="C328" s="59"/>
      <c r="D328" s="246"/>
      <c r="E328" s="54"/>
      <c r="F328" s="54"/>
      <c r="G328" s="189"/>
      <c r="H328" s="44"/>
      <c r="I328" s="144" t="s">
        <v>658</v>
      </c>
      <c r="J328" s="145" t="s">
        <v>5</v>
      </c>
      <c r="K328" s="146"/>
      <c r="L328" s="23"/>
      <c r="M328" s="7"/>
      <c r="S328" s="44"/>
      <c r="W328" s="44"/>
      <c r="X328" s="44"/>
      <c r="AB328" s="44"/>
      <c r="AC328" s="44"/>
      <c r="AG328" s="44"/>
      <c r="AH328" s="44"/>
      <c r="AL328" s="44"/>
      <c r="AM328" s="44"/>
    </row>
    <row r="329" spans="1:39" s="40" customFormat="1" ht="13.5" customHeight="1" x14ac:dyDescent="0.2">
      <c r="A329" s="1"/>
      <c r="B329" s="61"/>
      <c r="C329" s="67"/>
      <c r="D329" s="103"/>
      <c r="E329" s="37"/>
      <c r="F329" s="37"/>
      <c r="G329" s="186"/>
      <c r="H329" s="44"/>
      <c r="I329" s="118" t="s">
        <v>638</v>
      </c>
      <c r="J329" s="119" t="s">
        <v>241</v>
      </c>
      <c r="K329" s="100"/>
      <c r="L329" s="8"/>
      <c r="M329" s="7"/>
      <c r="S329" s="44"/>
      <c r="W329" s="44"/>
      <c r="X329" s="44"/>
      <c r="AB329" s="44"/>
      <c r="AC329" s="44"/>
      <c r="AG329" s="44"/>
      <c r="AH329" s="44"/>
      <c r="AL329" s="44"/>
      <c r="AM329" s="44"/>
    </row>
    <row r="330" spans="1:39" s="40" customFormat="1" ht="13.5" customHeight="1" x14ac:dyDescent="0.2">
      <c r="A330" s="1"/>
      <c r="B330" s="48"/>
      <c r="C330" s="285"/>
      <c r="D330" s="305"/>
      <c r="E330" s="305"/>
      <c r="F330" s="305"/>
      <c r="G330" s="306"/>
      <c r="H330" s="44"/>
      <c r="I330" s="105" t="s">
        <v>661</v>
      </c>
      <c r="J330" s="77" t="s">
        <v>42</v>
      </c>
      <c r="K330" s="100"/>
      <c r="L330" s="122"/>
      <c r="M330" s="7"/>
      <c r="S330" s="44"/>
      <c r="W330" s="44"/>
      <c r="X330" s="44"/>
      <c r="AB330" s="44"/>
      <c r="AC330" s="44"/>
      <c r="AG330" s="44"/>
      <c r="AH330" s="44"/>
      <c r="AL330" s="44"/>
      <c r="AM330" s="44"/>
    </row>
    <row r="331" spans="1:39" s="40" customFormat="1" ht="13.5" customHeight="1" x14ac:dyDescent="0.2">
      <c r="A331" s="1"/>
      <c r="B331" s="48"/>
      <c r="C331" s="305"/>
      <c r="D331" s="305"/>
      <c r="E331" s="305"/>
      <c r="F331" s="305"/>
      <c r="G331" s="306"/>
      <c r="H331" s="44"/>
      <c r="I331" s="12" t="s">
        <v>661</v>
      </c>
      <c r="J331" s="13" t="s">
        <v>663</v>
      </c>
      <c r="K331" s="31"/>
      <c r="L331" s="8"/>
      <c r="M331" s="8"/>
      <c r="S331" s="44"/>
      <c r="W331" s="44"/>
      <c r="X331" s="44"/>
      <c r="AB331" s="44"/>
      <c r="AC331" s="44"/>
      <c r="AG331" s="44"/>
      <c r="AH331" s="44"/>
      <c r="AL331" s="44"/>
      <c r="AM331" s="44"/>
    </row>
    <row r="332" spans="1:39" s="40" customFormat="1" ht="13.5" customHeight="1" x14ac:dyDescent="0.2">
      <c r="A332" s="1"/>
      <c r="B332" s="48"/>
      <c r="C332" s="60"/>
      <c r="D332" s="49"/>
      <c r="E332" s="100"/>
      <c r="F332" s="100"/>
      <c r="G332" s="101"/>
      <c r="H332" s="44"/>
      <c r="I332" s="118" t="s">
        <v>665</v>
      </c>
      <c r="J332" s="119" t="s">
        <v>85</v>
      </c>
      <c r="K332" s="100"/>
      <c r="L332" s="7"/>
      <c r="M332" s="7"/>
      <c r="S332" s="44"/>
      <c r="W332" s="44"/>
      <c r="X332" s="44"/>
      <c r="AB332" s="44"/>
      <c r="AC332" s="44"/>
      <c r="AG332" s="44"/>
      <c r="AH332" s="44"/>
      <c r="AL332" s="44"/>
      <c r="AM332" s="44"/>
    </row>
    <row r="333" spans="1:39" s="40" customFormat="1" ht="13.5" customHeight="1" x14ac:dyDescent="0.2">
      <c r="A333" s="1"/>
      <c r="B333" s="48"/>
      <c r="C333" s="40" t="s">
        <v>801</v>
      </c>
      <c r="G333" s="101"/>
      <c r="H333" s="44"/>
      <c r="I333" s="118" t="s">
        <v>665</v>
      </c>
      <c r="J333" s="119" t="s">
        <v>119</v>
      </c>
      <c r="K333" s="100"/>
      <c r="L333" s="7"/>
      <c r="M333" s="7"/>
      <c r="S333" s="44"/>
      <c r="W333" s="44"/>
      <c r="X333" s="44"/>
      <c r="AB333" s="44"/>
      <c r="AC333" s="44"/>
      <c r="AG333" s="44"/>
      <c r="AH333" s="44"/>
      <c r="AL333" s="44"/>
      <c r="AM333" s="44"/>
    </row>
    <row r="334" spans="1:39" s="40" customFormat="1" ht="13.5" customHeight="1" x14ac:dyDescent="0.2">
      <c r="A334" s="1"/>
      <c r="B334" s="48"/>
      <c r="G334" s="101"/>
      <c r="H334" s="44"/>
      <c r="I334" s="118" t="s">
        <v>666</v>
      </c>
      <c r="J334" s="119" t="s">
        <v>95</v>
      </c>
      <c r="K334" s="100"/>
      <c r="L334" s="7"/>
      <c r="M334" s="7"/>
      <c r="S334" s="44"/>
      <c r="W334" s="44"/>
      <c r="X334" s="44"/>
      <c r="AB334" s="44"/>
      <c r="AC334" s="44"/>
      <c r="AG334" s="44"/>
      <c r="AH334" s="44"/>
      <c r="AL334" s="44"/>
      <c r="AM334" s="44"/>
    </row>
    <row r="335" spans="1:39" s="40" customFormat="1" ht="13.5" customHeight="1" x14ac:dyDescent="0.2">
      <c r="A335" s="1"/>
      <c r="B335" s="48"/>
      <c r="C335" s="271" t="s">
        <v>778</v>
      </c>
      <c r="D335" s="291"/>
      <c r="E335" s="291"/>
      <c r="F335" s="291"/>
      <c r="G335" s="101"/>
      <c r="H335" s="44"/>
      <c r="I335" s="118" t="s">
        <v>666</v>
      </c>
      <c r="J335" s="119" t="s">
        <v>68</v>
      </c>
      <c r="K335" s="100"/>
      <c r="L335" s="8"/>
      <c r="M335" s="7"/>
      <c r="S335" s="44"/>
      <c r="W335" s="44"/>
      <c r="X335" s="44"/>
      <c r="AB335" s="44"/>
      <c r="AC335" s="44"/>
      <c r="AG335" s="44"/>
      <c r="AH335" s="44"/>
      <c r="AL335" s="44"/>
      <c r="AM335" s="44"/>
    </row>
    <row r="336" spans="1:39" s="40" customFormat="1" ht="13.5" customHeight="1" x14ac:dyDescent="0.2">
      <c r="A336" s="1"/>
      <c r="B336" s="48"/>
      <c r="C336" s="291"/>
      <c r="D336" s="291"/>
      <c r="E336" s="291"/>
      <c r="F336" s="291"/>
      <c r="G336" s="101"/>
      <c r="H336" s="44"/>
      <c r="I336" s="156" t="s">
        <v>224</v>
      </c>
      <c r="J336" s="157" t="s">
        <v>639</v>
      </c>
      <c r="K336" s="158"/>
      <c r="L336" s="159"/>
      <c r="M336" s="159"/>
      <c r="S336" s="44"/>
      <c r="W336" s="44"/>
      <c r="X336" s="44"/>
      <c r="AB336" s="44"/>
      <c r="AC336" s="44"/>
      <c r="AG336" s="44"/>
      <c r="AH336" s="44"/>
      <c r="AL336" s="44"/>
      <c r="AM336" s="44"/>
    </row>
    <row r="337" spans="1:39" s="40" customFormat="1" ht="13.5" customHeight="1" x14ac:dyDescent="0.2">
      <c r="A337" s="1"/>
      <c r="B337" s="48"/>
      <c r="C337" s="60"/>
      <c r="D337" s="49"/>
      <c r="E337" s="100"/>
      <c r="F337" s="100"/>
      <c r="G337" s="101"/>
      <c r="H337" s="44"/>
      <c r="I337" s="12" t="s">
        <v>224</v>
      </c>
      <c r="J337" s="13" t="s">
        <v>671</v>
      </c>
      <c r="K337" s="31"/>
      <c r="L337" s="8"/>
      <c r="M337" s="8"/>
      <c r="S337" s="44"/>
      <c r="W337" s="44"/>
      <c r="X337" s="44"/>
      <c r="AB337" s="44"/>
      <c r="AC337" s="44"/>
      <c r="AG337" s="44"/>
      <c r="AH337" s="44"/>
      <c r="AL337" s="44"/>
      <c r="AM337" s="44"/>
    </row>
    <row r="338" spans="1:39" s="40" customFormat="1" ht="13.5" customHeight="1" x14ac:dyDescent="0.2">
      <c r="A338" s="1"/>
      <c r="B338" s="43"/>
      <c r="C338" s="60"/>
      <c r="D338" s="49"/>
      <c r="E338" s="100"/>
      <c r="F338" s="100"/>
      <c r="G338" s="101"/>
      <c r="H338" s="44"/>
      <c r="I338" s="144" t="s">
        <v>674</v>
      </c>
      <c r="J338" s="145" t="s">
        <v>85</v>
      </c>
      <c r="K338" s="146"/>
      <c r="L338" s="160"/>
      <c r="M338" s="7"/>
      <c r="S338" s="44"/>
      <c r="W338" s="44"/>
      <c r="X338" s="44"/>
      <c r="AB338" s="44"/>
      <c r="AC338" s="44"/>
      <c r="AG338" s="44"/>
      <c r="AH338" s="44"/>
      <c r="AL338" s="44"/>
      <c r="AM338" s="44"/>
    </row>
    <row r="339" spans="1:39" s="40" customFormat="1" ht="13.5" customHeight="1" thickBot="1" x14ac:dyDescent="0.25">
      <c r="A339" s="1"/>
      <c r="B339" s="55"/>
      <c r="C339" s="59"/>
      <c r="D339" s="246"/>
      <c r="E339" s="54"/>
      <c r="F339" s="54"/>
      <c r="G339" s="189"/>
      <c r="H339" s="44"/>
      <c r="I339" s="161" t="s">
        <v>224</v>
      </c>
      <c r="J339" s="162" t="s">
        <v>678</v>
      </c>
      <c r="K339" s="163"/>
      <c r="L339" s="5"/>
      <c r="M339" s="7"/>
      <c r="S339" s="44"/>
      <c r="W339" s="44"/>
      <c r="X339" s="44"/>
      <c r="AB339" s="44"/>
      <c r="AC339" s="44"/>
      <c r="AG339" s="44"/>
      <c r="AH339" s="44"/>
      <c r="AL339" s="44"/>
      <c r="AM339" s="44"/>
    </row>
    <row r="340" spans="1:39" s="40" customFormat="1" ht="13.5" customHeight="1" x14ac:dyDescent="0.2">
      <c r="A340" s="1"/>
      <c r="B340" s="36"/>
      <c r="C340" s="67"/>
      <c r="D340" s="103"/>
      <c r="E340" s="37"/>
      <c r="F340" s="37"/>
      <c r="G340" s="186"/>
      <c r="H340" s="44"/>
      <c r="I340" s="12" t="s">
        <v>680</v>
      </c>
      <c r="J340" s="13" t="s">
        <v>681</v>
      </c>
      <c r="K340" s="31"/>
      <c r="L340" s="8"/>
      <c r="M340" s="7"/>
      <c r="S340" s="44"/>
      <c r="W340" s="44"/>
      <c r="X340" s="44"/>
      <c r="AB340" s="44"/>
      <c r="AC340" s="44"/>
      <c r="AG340" s="44"/>
      <c r="AH340" s="44"/>
      <c r="AL340" s="44"/>
      <c r="AM340" s="44"/>
    </row>
    <row r="341" spans="1:39" s="40" customFormat="1" ht="13.5" customHeight="1" x14ac:dyDescent="0.2">
      <c r="A341" s="1"/>
      <c r="B341" s="43"/>
      <c r="C341" s="60"/>
      <c r="D341" s="49"/>
      <c r="E341" s="100"/>
      <c r="F341" s="100"/>
      <c r="G341" s="101"/>
      <c r="H341" s="44"/>
      <c r="I341" s="118" t="s">
        <v>688</v>
      </c>
      <c r="J341" s="119" t="s">
        <v>689</v>
      </c>
      <c r="K341" s="100"/>
      <c r="L341" s="7"/>
      <c r="M341" s="7"/>
      <c r="S341" s="44"/>
      <c r="W341" s="44"/>
      <c r="X341" s="44"/>
      <c r="AB341" s="44"/>
      <c r="AC341" s="44"/>
      <c r="AG341" s="44"/>
      <c r="AH341" s="44"/>
      <c r="AL341" s="44"/>
      <c r="AM341" s="44"/>
    </row>
    <row r="342" spans="1:39" s="40" customFormat="1" ht="13.5" customHeight="1" x14ac:dyDescent="0.2">
      <c r="A342" s="1"/>
      <c r="B342" s="43"/>
      <c r="C342" s="178" t="s">
        <v>99</v>
      </c>
      <c r="D342" s="49" t="s">
        <v>100</v>
      </c>
      <c r="E342" s="7">
        <v>1866</v>
      </c>
      <c r="F342" s="8" t="s">
        <v>107</v>
      </c>
      <c r="G342" s="101">
        <f>SUM(1927-E342)</f>
        <v>61</v>
      </c>
      <c r="H342" s="44"/>
      <c r="I342" s="118" t="s">
        <v>688</v>
      </c>
      <c r="J342" s="119" t="s">
        <v>5</v>
      </c>
      <c r="K342" s="100"/>
      <c r="L342" s="7"/>
      <c r="M342" s="7"/>
      <c r="S342" s="44"/>
      <c r="W342" s="44"/>
      <c r="X342" s="44"/>
      <c r="AB342" s="44"/>
      <c r="AC342" s="44"/>
      <c r="AG342" s="44"/>
      <c r="AH342" s="44"/>
      <c r="AL342" s="44"/>
      <c r="AM342" s="44"/>
    </row>
    <row r="343" spans="1:39" s="40" customFormat="1" ht="13.5" customHeight="1" x14ac:dyDescent="0.2">
      <c r="A343" s="1"/>
      <c r="B343" s="43"/>
      <c r="C343" s="60"/>
      <c r="D343" s="49"/>
      <c r="E343" s="100"/>
      <c r="F343" s="100"/>
      <c r="G343" s="101"/>
      <c r="H343" s="44"/>
      <c r="I343" s="118" t="s">
        <v>690</v>
      </c>
      <c r="J343" s="119" t="s">
        <v>73</v>
      </c>
      <c r="K343" s="100"/>
      <c r="L343" s="7"/>
      <c r="M343" s="7"/>
      <c r="S343" s="44"/>
      <c r="W343" s="44"/>
      <c r="X343" s="44"/>
      <c r="AB343" s="44"/>
      <c r="AC343" s="44"/>
      <c r="AG343" s="44"/>
      <c r="AH343" s="44"/>
      <c r="AL343" s="44"/>
      <c r="AM343" s="44"/>
    </row>
    <row r="344" spans="1:39" s="40" customFormat="1" ht="13.5" customHeight="1" x14ac:dyDescent="0.25">
      <c r="A344" s="1"/>
      <c r="B344" s="43"/>
      <c r="C344" s="60"/>
      <c r="D344" s="281" t="s">
        <v>777</v>
      </c>
      <c r="E344" s="284"/>
      <c r="F344" s="284"/>
      <c r="G344" s="258"/>
      <c r="H344" s="44"/>
      <c r="I344" s="118" t="s">
        <v>690</v>
      </c>
      <c r="J344" s="119" t="s">
        <v>313</v>
      </c>
      <c r="K344" s="100"/>
      <c r="L344" s="7"/>
      <c r="M344" s="7"/>
      <c r="S344" s="44"/>
      <c r="W344" s="44"/>
      <c r="X344" s="44"/>
      <c r="AB344" s="44"/>
      <c r="AC344" s="44"/>
      <c r="AG344" s="44"/>
      <c r="AH344" s="44"/>
      <c r="AL344" s="44"/>
      <c r="AM344" s="44"/>
    </row>
    <row r="345" spans="1:39" s="40" customFormat="1" ht="13.5" customHeight="1" x14ac:dyDescent="0.25">
      <c r="A345" s="1"/>
      <c r="B345" s="43"/>
      <c r="C345" s="60"/>
      <c r="D345" s="284"/>
      <c r="E345" s="284"/>
      <c r="F345" s="284"/>
      <c r="G345" s="258"/>
      <c r="H345" s="44"/>
      <c r="I345" s="12" t="s">
        <v>693</v>
      </c>
      <c r="J345" s="13" t="s">
        <v>694</v>
      </c>
      <c r="K345" s="31"/>
      <c r="L345" s="8"/>
      <c r="M345" s="8"/>
      <c r="S345" s="44"/>
      <c r="W345" s="44"/>
      <c r="X345" s="44"/>
      <c r="AB345" s="44"/>
      <c r="AC345" s="44"/>
      <c r="AG345" s="44"/>
      <c r="AH345" s="44"/>
      <c r="AL345" s="44"/>
      <c r="AM345" s="44"/>
    </row>
    <row r="346" spans="1:39" s="40" customFormat="1" ht="13.5" customHeight="1" x14ac:dyDescent="0.25">
      <c r="A346" s="1"/>
      <c r="B346" s="43"/>
      <c r="C346" s="60"/>
      <c r="D346" s="284"/>
      <c r="E346" s="284"/>
      <c r="F346" s="284"/>
      <c r="G346" s="258"/>
      <c r="H346" s="44"/>
      <c r="I346" s="118" t="s">
        <v>699</v>
      </c>
      <c r="J346" s="119" t="s">
        <v>700</v>
      </c>
      <c r="K346" s="100"/>
      <c r="L346" s="7"/>
      <c r="M346" s="7"/>
      <c r="S346" s="44"/>
      <c r="W346" s="44"/>
      <c r="X346" s="44"/>
      <c r="AB346" s="44"/>
      <c r="AC346" s="44"/>
      <c r="AG346" s="44"/>
      <c r="AH346" s="44"/>
      <c r="AL346" s="44"/>
      <c r="AM346" s="44"/>
    </row>
    <row r="347" spans="1:39" s="40" customFormat="1" ht="13.5" customHeight="1" x14ac:dyDescent="0.2">
      <c r="A347" s="1"/>
      <c r="B347" s="43"/>
      <c r="C347" s="60"/>
      <c r="D347" s="284"/>
      <c r="E347" s="284"/>
      <c r="F347" s="284"/>
      <c r="G347" s="101"/>
      <c r="H347" s="44"/>
      <c r="I347" s="144" t="s">
        <v>699</v>
      </c>
      <c r="J347" s="145" t="s">
        <v>12</v>
      </c>
      <c r="K347" s="146"/>
      <c r="L347" s="23"/>
      <c r="M347" s="2"/>
      <c r="S347" s="44"/>
      <c r="W347" s="44"/>
      <c r="X347" s="44"/>
      <c r="AB347" s="44"/>
      <c r="AC347" s="44"/>
      <c r="AG347" s="44"/>
      <c r="AH347" s="44"/>
      <c r="AL347" s="44"/>
      <c r="AM347" s="44"/>
    </row>
    <row r="348" spans="1:39" s="40" customFormat="1" ht="13.5" customHeight="1" x14ac:dyDescent="0.2">
      <c r="A348" s="1"/>
      <c r="B348" s="43"/>
      <c r="C348" s="60"/>
      <c r="D348" s="49"/>
      <c r="E348" s="100"/>
      <c r="F348" s="100"/>
      <c r="G348" s="101"/>
      <c r="H348" s="44"/>
      <c r="I348" s="164" t="s">
        <v>224</v>
      </c>
      <c r="J348" s="165" t="s">
        <v>16</v>
      </c>
      <c r="K348" s="113"/>
      <c r="L348" s="11"/>
      <c r="M348" s="7"/>
      <c r="S348" s="44"/>
      <c r="W348" s="44"/>
      <c r="X348" s="44"/>
      <c r="AB348" s="44"/>
      <c r="AC348" s="44"/>
      <c r="AG348" s="44"/>
      <c r="AH348" s="44"/>
      <c r="AL348" s="44"/>
      <c r="AM348" s="44"/>
    </row>
    <row r="349" spans="1:39" s="40" customFormat="1" ht="13.5" customHeight="1" x14ac:dyDescent="0.2">
      <c r="A349" s="1"/>
      <c r="B349" s="43"/>
      <c r="C349" s="60"/>
      <c r="D349" s="49"/>
      <c r="E349" s="100"/>
      <c r="F349" s="100"/>
      <c r="G349" s="101"/>
      <c r="H349" s="44"/>
      <c r="I349" s="120" t="s">
        <v>224</v>
      </c>
      <c r="J349" s="121" t="s">
        <v>211</v>
      </c>
      <c r="K349" s="31"/>
      <c r="L349" s="122"/>
      <c r="M349" s="7"/>
      <c r="S349" s="44"/>
      <c r="W349" s="44"/>
      <c r="X349" s="44"/>
      <c r="AB349" s="44"/>
      <c r="AC349" s="44"/>
      <c r="AG349" s="44"/>
      <c r="AH349" s="44"/>
      <c r="AL349" s="44"/>
      <c r="AM349" s="44"/>
    </row>
    <row r="350" spans="1:39" s="40" customFormat="1" ht="13.5" customHeight="1" thickBot="1" x14ac:dyDescent="0.25">
      <c r="A350" s="1"/>
      <c r="B350" s="55"/>
      <c r="C350" s="59"/>
      <c r="D350" s="246"/>
      <c r="E350" s="54"/>
      <c r="F350" s="54"/>
      <c r="G350" s="189"/>
      <c r="H350" s="44"/>
      <c r="I350" s="105" t="s">
        <v>701</v>
      </c>
      <c r="J350" s="77" t="s">
        <v>702</v>
      </c>
      <c r="K350" s="100"/>
      <c r="L350" s="7"/>
      <c r="M350" s="7"/>
      <c r="S350" s="44"/>
      <c r="W350" s="44"/>
      <c r="X350" s="44"/>
      <c r="AB350" s="44"/>
      <c r="AC350" s="44"/>
      <c r="AG350" s="44"/>
      <c r="AH350" s="44"/>
      <c r="AL350" s="44"/>
      <c r="AM350" s="44"/>
    </row>
    <row r="351" spans="1:39" s="40" customFormat="1" ht="13.5" customHeight="1" x14ac:dyDescent="0.2">
      <c r="A351" s="1"/>
      <c r="B351" s="36"/>
      <c r="C351" s="67"/>
      <c r="D351" s="103"/>
      <c r="E351" s="37"/>
      <c r="F351" s="37"/>
      <c r="G351" s="186"/>
      <c r="H351" s="44"/>
      <c r="I351" s="164" t="s">
        <v>701</v>
      </c>
      <c r="J351" s="165" t="s">
        <v>5</v>
      </c>
      <c r="K351" s="113"/>
      <c r="L351" s="114"/>
      <c r="M351" s="7"/>
      <c r="S351" s="44"/>
      <c r="W351" s="44"/>
      <c r="X351" s="44"/>
      <c r="AB351" s="44"/>
      <c r="AC351" s="44"/>
      <c r="AG351" s="44"/>
      <c r="AH351" s="44"/>
      <c r="AL351" s="44"/>
      <c r="AM351" s="44"/>
    </row>
    <row r="352" spans="1:39" s="40" customFormat="1" ht="13.5" customHeight="1" x14ac:dyDescent="0.2">
      <c r="A352" s="1"/>
      <c r="B352" s="43"/>
      <c r="C352" s="60"/>
      <c r="D352" s="49"/>
      <c r="E352" s="100"/>
      <c r="F352" s="100"/>
      <c r="G352" s="101"/>
      <c r="H352" s="44"/>
      <c r="I352" s="123" t="s">
        <v>492</v>
      </c>
      <c r="J352" s="87" t="s">
        <v>3</v>
      </c>
      <c r="K352" s="100"/>
      <c r="L352" s="7"/>
      <c r="M352" s="7"/>
      <c r="S352" s="44"/>
      <c r="W352" s="44"/>
      <c r="X352" s="44"/>
      <c r="AB352" s="44"/>
      <c r="AC352" s="44"/>
      <c r="AG352" s="44"/>
      <c r="AH352" s="44"/>
      <c r="AL352" s="44"/>
      <c r="AM352" s="44"/>
    </row>
    <row r="353" spans="1:107" s="40" customFormat="1" ht="13.5" customHeight="1" x14ac:dyDescent="0.2">
      <c r="A353" s="1"/>
      <c r="B353" s="43"/>
      <c r="C353" s="180" t="s">
        <v>115</v>
      </c>
      <c r="D353" s="74" t="s">
        <v>116</v>
      </c>
      <c r="E353" s="11">
        <v>1855</v>
      </c>
      <c r="F353" s="114" t="s">
        <v>770</v>
      </c>
      <c r="G353" s="101">
        <v>48</v>
      </c>
      <c r="H353" s="44"/>
      <c r="I353" s="95" t="s">
        <v>492</v>
      </c>
      <c r="J353" s="96" t="s">
        <v>5</v>
      </c>
      <c r="K353" s="113"/>
      <c r="L353" s="11"/>
      <c r="M353" s="7"/>
      <c r="S353" s="44"/>
      <c r="W353" s="44"/>
      <c r="X353" s="44"/>
      <c r="AB353" s="44"/>
      <c r="AC353" s="44"/>
      <c r="AG353" s="44"/>
      <c r="AH353" s="44"/>
      <c r="AL353" s="44"/>
      <c r="AM353" s="44"/>
    </row>
    <row r="354" spans="1:107" s="40" customFormat="1" ht="13.5" customHeight="1" x14ac:dyDescent="0.2">
      <c r="A354" s="1"/>
      <c r="B354" s="43"/>
      <c r="C354" s="60"/>
      <c r="D354" s="49"/>
      <c r="E354" s="100"/>
      <c r="F354" s="100"/>
      <c r="G354" s="101"/>
      <c r="H354" s="44"/>
      <c r="I354" s="94" t="s">
        <v>224</v>
      </c>
      <c r="J354" s="92" t="s">
        <v>16</v>
      </c>
      <c r="K354" s="31"/>
      <c r="L354" s="8"/>
      <c r="M354" s="8"/>
      <c r="S354" s="44"/>
      <c r="W354" s="44"/>
      <c r="X354" s="44"/>
      <c r="AB354" s="44"/>
      <c r="AC354" s="44"/>
      <c r="AG354" s="44"/>
      <c r="AH354" s="44"/>
      <c r="AL354" s="44"/>
      <c r="AM354" s="44"/>
    </row>
    <row r="355" spans="1:107" s="40" customFormat="1" ht="13.5" customHeight="1" x14ac:dyDescent="0.2">
      <c r="A355" s="1"/>
      <c r="B355" s="43"/>
      <c r="C355" s="60"/>
      <c r="D355" s="281" t="s">
        <v>776</v>
      </c>
      <c r="E355" s="282"/>
      <c r="F355" s="282"/>
      <c r="G355" s="283"/>
      <c r="H355" s="44"/>
      <c r="I355" s="94" t="s">
        <v>224</v>
      </c>
      <c r="J355" s="92" t="s">
        <v>10</v>
      </c>
      <c r="K355" s="31"/>
      <c r="L355" s="8"/>
      <c r="M355" s="7"/>
      <c r="S355" s="44"/>
      <c r="W355" s="44"/>
      <c r="X355" s="44"/>
      <c r="AB355" s="44"/>
      <c r="AC355" s="44"/>
      <c r="AG355" s="44"/>
      <c r="AH355" s="44"/>
      <c r="AL355" s="44"/>
      <c r="AM355" s="44"/>
    </row>
    <row r="356" spans="1:107" s="40" customFormat="1" ht="13.5" customHeight="1" x14ac:dyDescent="0.2">
      <c r="A356" s="1"/>
      <c r="B356" s="43"/>
      <c r="C356" s="60"/>
      <c r="D356" s="282"/>
      <c r="E356" s="282"/>
      <c r="F356" s="282"/>
      <c r="G356" s="283"/>
      <c r="H356" s="44"/>
      <c r="I356" s="123" t="s">
        <v>710</v>
      </c>
      <c r="J356" s="87" t="s">
        <v>711</v>
      </c>
      <c r="K356" s="100"/>
      <c r="L356" s="7"/>
      <c r="M356" s="7"/>
      <c r="S356" s="44"/>
      <c r="W356" s="44"/>
      <c r="X356" s="44"/>
      <c r="AB356" s="44"/>
      <c r="AC356" s="44"/>
      <c r="AG356" s="44"/>
      <c r="AH356" s="44"/>
      <c r="AL356" s="44"/>
      <c r="AM356" s="44"/>
    </row>
    <row r="357" spans="1:107" s="40" customFormat="1" ht="13.5" customHeight="1" x14ac:dyDescent="0.2">
      <c r="A357" s="1"/>
      <c r="B357" s="43"/>
      <c r="C357" s="60"/>
      <c r="D357" s="292"/>
      <c r="E357" s="292"/>
      <c r="F357" s="292"/>
      <c r="G357" s="293"/>
      <c r="H357" s="44"/>
      <c r="I357" s="95" t="s">
        <v>710</v>
      </c>
      <c r="J357" s="96" t="s">
        <v>147</v>
      </c>
      <c r="K357" s="113"/>
      <c r="L357" s="114"/>
      <c r="M357" s="7"/>
      <c r="S357" s="44"/>
      <c r="W357" s="44"/>
      <c r="X357" s="44"/>
      <c r="AB357" s="44"/>
      <c r="AC357" s="44"/>
      <c r="AG357" s="44"/>
      <c r="AH357" s="44"/>
      <c r="AL357" s="44"/>
      <c r="AM357" s="44"/>
    </row>
    <row r="358" spans="1:107" s="40" customFormat="1" ht="13.5" customHeight="1" x14ac:dyDescent="0.2">
      <c r="A358" s="1"/>
      <c r="B358" s="43"/>
      <c r="C358" s="60"/>
      <c r="D358" s="292"/>
      <c r="E358" s="292"/>
      <c r="F358" s="292"/>
      <c r="G358" s="293"/>
      <c r="H358" s="44"/>
      <c r="I358" s="94" t="s">
        <v>710</v>
      </c>
      <c r="J358" s="92" t="s">
        <v>196</v>
      </c>
      <c r="K358" s="31"/>
      <c r="L358" s="8"/>
      <c r="M358" s="8"/>
      <c r="S358" s="44"/>
      <c r="W358" s="44"/>
      <c r="X358" s="44"/>
      <c r="AB358" s="44"/>
      <c r="AC358" s="44"/>
      <c r="AG358" s="44"/>
      <c r="AH358" s="44"/>
      <c r="AL358" s="44"/>
      <c r="AM358" s="44"/>
    </row>
    <row r="359" spans="1:107" s="40" customFormat="1" ht="13.5" customHeight="1" thickBot="1" x14ac:dyDescent="0.25">
      <c r="A359" s="1"/>
      <c r="B359" s="55"/>
      <c r="C359" s="59"/>
      <c r="D359" s="246"/>
      <c r="E359" s="54"/>
      <c r="F359" s="54"/>
      <c r="G359" s="189"/>
      <c r="H359" s="44"/>
      <c r="I359" s="94" t="s">
        <v>712</v>
      </c>
      <c r="J359" s="92" t="s">
        <v>300</v>
      </c>
      <c r="K359" s="26"/>
      <c r="L359" s="8"/>
      <c r="M359" s="30"/>
      <c r="S359" s="44"/>
      <c r="W359" s="44"/>
      <c r="X359" s="44"/>
      <c r="AB359" s="44"/>
      <c r="AC359" s="44"/>
      <c r="AG359" s="44"/>
      <c r="AH359" s="44"/>
      <c r="AL359" s="44"/>
      <c r="AM359" s="44"/>
    </row>
    <row r="360" spans="1:107" s="40" customFormat="1" ht="13.5" customHeight="1" x14ac:dyDescent="0.2">
      <c r="A360" s="1"/>
      <c r="B360" s="61"/>
      <c r="C360" s="67"/>
      <c r="D360" s="103"/>
      <c r="E360" s="37"/>
      <c r="F360" s="37"/>
      <c r="G360" s="186"/>
      <c r="H360" s="44"/>
      <c r="I360" s="118" t="s">
        <v>229</v>
      </c>
      <c r="J360" s="119" t="s">
        <v>73</v>
      </c>
      <c r="K360" s="100"/>
      <c r="L360" s="7"/>
      <c r="M360" s="7"/>
      <c r="S360" s="44"/>
      <c r="W360" s="44"/>
      <c r="X360" s="44"/>
      <c r="AB360" s="44"/>
      <c r="AC360" s="44"/>
      <c r="AG360" s="44"/>
      <c r="AH360" s="44"/>
      <c r="AL360" s="44"/>
      <c r="AM360" s="44"/>
    </row>
    <row r="361" spans="1:107" s="40" customFormat="1" ht="13.5" customHeight="1" x14ac:dyDescent="0.2">
      <c r="A361" s="1"/>
      <c r="B361" s="48"/>
      <c r="C361" s="178" t="s">
        <v>115</v>
      </c>
      <c r="D361" s="49" t="s">
        <v>70</v>
      </c>
      <c r="E361" s="7">
        <v>1822</v>
      </c>
      <c r="F361" s="7" t="s">
        <v>122</v>
      </c>
      <c r="G361" s="101">
        <f>SUM(1899-E361)</f>
        <v>77</v>
      </c>
      <c r="H361" s="44"/>
      <c r="I361" s="118" t="s">
        <v>229</v>
      </c>
      <c r="J361" s="119" t="s">
        <v>391</v>
      </c>
      <c r="K361" s="100"/>
      <c r="L361" s="7"/>
      <c r="M361" s="7"/>
      <c r="S361" s="44"/>
      <c r="W361" s="44"/>
      <c r="X361" s="44"/>
      <c r="AB361" s="44"/>
      <c r="AC361" s="44"/>
      <c r="AG361" s="44"/>
      <c r="AH361" s="44"/>
      <c r="AL361" s="44"/>
      <c r="AM361" s="44"/>
    </row>
    <row r="362" spans="1:107" s="40" customFormat="1" ht="13.5" customHeight="1" x14ac:dyDescent="0.2">
      <c r="A362" s="1"/>
      <c r="B362" s="43"/>
      <c r="C362" s="176" t="s">
        <v>115</v>
      </c>
      <c r="D362" s="74" t="s">
        <v>3</v>
      </c>
      <c r="E362" s="11">
        <v>1821</v>
      </c>
      <c r="F362" s="114" t="s">
        <v>771</v>
      </c>
      <c r="G362" s="101">
        <v>82</v>
      </c>
      <c r="H362" s="44"/>
      <c r="I362" s="118" t="s">
        <v>718</v>
      </c>
      <c r="J362" s="119" t="s">
        <v>84</v>
      </c>
      <c r="K362" s="100"/>
      <c r="L362" s="7"/>
      <c r="M362" s="7"/>
      <c r="S362" s="44"/>
      <c r="W362" s="44"/>
      <c r="X362" s="44"/>
      <c r="AB362" s="44"/>
      <c r="AC362" s="44"/>
      <c r="AG362" s="44"/>
      <c r="AH362" s="44"/>
      <c r="AL362" s="44"/>
      <c r="AM362" s="44"/>
    </row>
    <row r="363" spans="1:107" s="40" customFormat="1" ht="13.5" customHeight="1" x14ac:dyDescent="0.2">
      <c r="A363" s="1"/>
      <c r="B363" s="43"/>
      <c r="H363" s="44"/>
      <c r="I363" s="111" t="s">
        <v>718</v>
      </c>
      <c r="J363" s="112" t="s">
        <v>73</v>
      </c>
      <c r="K363" s="113"/>
      <c r="L363" s="114"/>
      <c r="M363" s="7"/>
      <c r="S363" s="44"/>
      <c r="W363" s="44"/>
      <c r="X363" s="44"/>
      <c r="AB363" s="44"/>
      <c r="AC363" s="44"/>
      <c r="AG363" s="44"/>
      <c r="AH363" s="44"/>
      <c r="AL363" s="44"/>
      <c r="AM363" s="44"/>
    </row>
    <row r="364" spans="1:107" s="40" customFormat="1" ht="13.5" customHeight="1" x14ac:dyDescent="0.2">
      <c r="A364" s="1"/>
      <c r="B364" s="43"/>
      <c r="C364" s="60"/>
      <c r="D364" s="281" t="s">
        <v>775</v>
      </c>
      <c r="E364" s="284"/>
      <c r="F364" s="284"/>
      <c r="G364" s="101"/>
      <c r="H364" s="44"/>
      <c r="I364" s="12" t="s">
        <v>719</v>
      </c>
      <c r="J364" s="13" t="s">
        <v>140</v>
      </c>
      <c r="K364" s="31"/>
      <c r="L364" s="8"/>
      <c r="M364" s="8"/>
      <c r="S364" s="33"/>
      <c r="T364" s="32"/>
      <c r="U364" s="32"/>
      <c r="V364" s="32"/>
      <c r="W364" s="33"/>
      <c r="X364" s="33"/>
      <c r="AB364" s="44"/>
      <c r="AC364" s="44"/>
      <c r="AG364" s="33"/>
      <c r="AH364" s="33"/>
      <c r="AI364" s="32"/>
      <c r="AJ364" s="32"/>
      <c r="AK364" s="32"/>
      <c r="AL364" s="33"/>
      <c r="AM364" s="33"/>
      <c r="AN364" s="32"/>
      <c r="AO364" s="32"/>
      <c r="AP364" s="32"/>
      <c r="AQ364" s="32"/>
      <c r="AR364" s="32"/>
      <c r="AS364" s="32"/>
      <c r="AT364" s="32"/>
      <c r="AU364" s="32"/>
      <c r="AV364" s="32"/>
      <c r="AW364" s="32"/>
      <c r="AX364" s="32"/>
      <c r="AY364" s="32"/>
      <c r="AZ364" s="32"/>
      <c r="BA364" s="32"/>
      <c r="BB364" s="32"/>
      <c r="BC364" s="32"/>
      <c r="BD364" s="32"/>
      <c r="BE364" s="32"/>
      <c r="BF364" s="32"/>
      <c r="BG364" s="32"/>
      <c r="BH364" s="32"/>
      <c r="BI364" s="32"/>
      <c r="BJ364" s="32"/>
      <c r="BK364" s="32"/>
      <c r="BL364" s="32"/>
      <c r="BM364" s="32"/>
      <c r="BN364" s="32"/>
      <c r="BO364" s="32"/>
      <c r="BP364" s="32"/>
      <c r="BQ364" s="32"/>
      <c r="BR364" s="32"/>
      <c r="BS364" s="32"/>
      <c r="BT364" s="32"/>
      <c r="BU364" s="32"/>
      <c r="BV364" s="32"/>
      <c r="BW364" s="32"/>
      <c r="BX364" s="32"/>
      <c r="BY364" s="32"/>
      <c r="BZ364" s="32"/>
      <c r="CA364" s="32"/>
      <c r="CB364" s="32"/>
      <c r="CC364" s="32"/>
      <c r="CD364" s="32"/>
      <c r="CE364" s="32"/>
      <c r="CF364" s="32"/>
      <c r="CG364" s="32"/>
      <c r="CH364" s="32"/>
      <c r="CI364" s="32"/>
      <c r="CJ364" s="32"/>
      <c r="CK364" s="32"/>
      <c r="CL364" s="32"/>
      <c r="CM364" s="32"/>
      <c r="CN364" s="32"/>
      <c r="CO364" s="32"/>
      <c r="CP364" s="32"/>
      <c r="CQ364" s="32"/>
      <c r="CR364" s="32"/>
      <c r="CS364" s="32"/>
      <c r="CT364" s="32"/>
      <c r="CU364" s="32"/>
      <c r="CV364" s="32"/>
      <c r="CW364" s="32"/>
      <c r="CX364" s="32"/>
      <c r="CY364" s="32"/>
      <c r="CZ364" s="32"/>
      <c r="DA364" s="32"/>
      <c r="DB364" s="32"/>
      <c r="DC364" s="32"/>
    </row>
    <row r="365" spans="1:107" s="40" customFormat="1" ht="13.5" customHeight="1" x14ac:dyDescent="0.25">
      <c r="A365" s="1"/>
      <c r="B365" s="43"/>
      <c r="C365" s="60"/>
      <c r="D365" s="284"/>
      <c r="E365" s="284"/>
      <c r="F365" s="284"/>
      <c r="G365" s="258"/>
      <c r="H365" s="44"/>
      <c r="I365" s="12" t="s">
        <v>719</v>
      </c>
      <c r="J365" s="13" t="s">
        <v>735</v>
      </c>
      <c r="K365" s="31"/>
      <c r="L365" s="8"/>
      <c r="M365" s="8"/>
      <c r="S365" s="33"/>
      <c r="T365" s="32"/>
      <c r="U365" s="32"/>
      <c r="V365" s="32"/>
      <c r="W365" s="33"/>
      <c r="X365" s="33"/>
      <c r="AB365" s="44"/>
      <c r="AC365" s="44"/>
      <c r="AG365" s="33"/>
      <c r="AH365" s="33"/>
      <c r="AI365" s="32"/>
      <c r="AJ365" s="32"/>
      <c r="AK365" s="32"/>
      <c r="AL365" s="33"/>
      <c r="AM365" s="33"/>
      <c r="AN365" s="32"/>
      <c r="AO365" s="32"/>
      <c r="AP365" s="32"/>
      <c r="AQ365" s="32"/>
      <c r="AR365" s="32"/>
      <c r="AS365" s="32"/>
      <c r="AT365" s="32"/>
      <c r="AU365" s="32"/>
      <c r="AV365" s="32"/>
      <c r="AW365" s="32"/>
      <c r="AX365" s="32"/>
      <c r="AY365" s="32"/>
      <c r="AZ365" s="32"/>
      <c r="BA365" s="32"/>
      <c r="BB365" s="32"/>
      <c r="BC365" s="32"/>
      <c r="BD365" s="32"/>
      <c r="BE365" s="32"/>
      <c r="BF365" s="32"/>
      <c r="BG365" s="32"/>
      <c r="BH365" s="32"/>
      <c r="BI365" s="32"/>
      <c r="BJ365" s="32"/>
      <c r="BK365" s="32"/>
      <c r="BL365" s="32"/>
      <c r="BM365" s="32"/>
      <c r="BN365" s="32"/>
      <c r="BO365" s="32"/>
      <c r="BP365" s="32"/>
      <c r="BQ365" s="32"/>
      <c r="BR365" s="32"/>
      <c r="BS365" s="32"/>
      <c r="BT365" s="32"/>
      <c r="BU365" s="32"/>
      <c r="BV365" s="32"/>
      <c r="BW365" s="32"/>
      <c r="BX365" s="32"/>
      <c r="BY365" s="32"/>
      <c r="BZ365" s="32"/>
      <c r="CA365" s="32"/>
      <c r="CB365" s="32"/>
      <c r="CC365" s="32"/>
      <c r="CD365" s="32"/>
      <c r="CE365" s="32"/>
      <c r="CF365" s="32"/>
      <c r="CG365" s="32"/>
      <c r="CH365" s="32"/>
      <c r="CI365" s="32"/>
      <c r="CJ365" s="32"/>
      <c r="CK365" s="32"/>
      <c r="CL365" s="32"/>
      <c r="CM365" s="32"/>
      <c r="CN365" s="32"/>
      <c r="CO365" s="32"/>
      <c r="CP365" s="32"/>
      <c r="CQ365" s="32"/>
      <c r="CR365" s="32"/>
      <c r="CS365" s="32"/>
      <c r="CT365" s="32"/>
      <c r="CU365" s="32"/>
      <c r="CV365" s="32"/>
      <c r="CW365" s="32"/>
      <c r="CX365" s="32"/>
      <c r="CY365" s="32"/>
      <c r="CZ365" s="32"/>
      <c r="DA365" s="32"/>
      <c r="DB365" s="32"/>
      <c r="DC365" s="32"/>
    </row>
    <row r="366" spans="1:107" s="40" customFormat="1" ht="13.5" customHeight="1" x14ac:dyDescent="0.25">
      <c r="A366" s="1"/>
      <c r="B366" s="48"/>
      <c r="C366" s="60"/>
      <c r="D366" s="284"/>
      <c r="E366" s="284"/>
      <c r="F366" s="284"/>
      <c r="G366" s="258"/>
      <c r="H366" s="33"/>
      <c r="I366" s="111" t="s">
        <v>555</v>
      </c>
      <c r="J366" s="112" t="s">
        <v>720</v>
      </c>
      <c r="K366" s="31"/>
      <c r="L366" s="8"/>
      <c r="M366" s="8"/>
      <c r="S366" s="33"/>
      <c r="T366" s="32"/>
      <c r="U366" s="32"/>
      <c r="V366" s="32"/>
      <c r="W366" s="33"/>
      <c r="X366" s="33"/>
      <c r="AB366" s="44"/>
      <c r="AC366" s="44"/>
      <c r="AE366" s="32"/>
      <c r="AF366" s="32"/>
      <c r="AG366" s="33"/>
      <c r="AH366" s="33"/>
      <c r="AI366" s="32"/>
      <c r="AJ366" s="32"/>
      <c r="AK366" s="32"/>
      <c r="AL366" s="33"/>
      <c r="AM366" s="33"/>
      <c r="AN366" s="32"/>
      <c r="AO366" s="32"/>
      <c r="AP366" s="32"/>
      <c r="AQ366" s="32"/>
      <c r="AR366" s="32"/>
      <c r="AS366" s="32"/>
      <c r="AT366" s="32"/>
      <c r="AU366" s="32"/>
      <c r="AV366" s="32"/>
      <c r="AW366" s="32"/>
      <c r="AX366" s="32"/>
      <c r="AY366" s="32"/>
      <c r="AZ366" s="32"/>
      <c r="BA366" s="32"/>
      <c r="BB366" s="32"/>
      <c r="BC366" s="32"/>
      <c r="BD366" s="32"/>
      <c r="BE366" s="32"/>
      <c r="BF366" s="32"/>
      <c r="BG366" s="32"/>
      <c r="BH366" s="32"/>
      <c r="BI366" s="32"/>
      <c r="BJ366" s="32"/>
      <c r="BK366" s="32"/>
      <c r="BL366" s="32"/>
      <c r="BM366" s="32"/>
      <c r="BN366" s="32"/>
      <c r="BO366" s="32"/>
      <c r="BP366" s="32"/>
      <c r="BQ366" s="32"/>
      <c r="BR366" s="32"/>
      <c r="BS366" s="32"/>
      <c r="BT366" s="32"/>
      <c r="BU366" s="32"/>
      <c r="BV366" s="32"/>
      <c r="BW366" s="32"/>
      <c r="BX366" s="32"/>
      <c r="BY366" s="32"/>
      <c r="BZ366" s="32"/>
      <c r="CA366" s="32"/>
      <c r="CB366" s="32"/>
      <c r="CC366" s="32"/>
      <c r="CD366" s="32"/>
      <c r="CE366" s="32"/>
      <c r="CF366" s="32"/>
      <c r="CG366" s="32"/>
      <c r="CH366" s="32"/>
      <c r="CI366" s="32"/>
      <c r="CJ366" s="32"/>
      <c r="CK366" s="32"/>
      <c r="CL366" s="32"/>
      <c r="CM366" s="32"/>
      <c r="CN366" s="32"/>
      <c r="CO366" s="32"/>
      <c r="CP366" s="32"/>
      <c r="CQ366" s="32"/>
      <c r="CR366" s="32"/>
      <c r="CS366" s="32"/>
      <c r="CT366" s="32"/>
      <c r="CU366" s="32"/>
      <c r="CV366" s="32"/>
      <c r="CW366" s="32"/>
      <c r="CX366" s="32"/>
      <c r="CY366" s="32"/>
      <c r="CZ366" s="32"/>
      <c r="DA366" s="32"/>
      <c r="DB366" s="32"/>
      <c r="DC366" s="32"/>
    </row>
    <row r="367" spans="1:107" s="40" customFormat="1" ht="13.5" customHeight="1" thickBot="1" x14ac:dyDescent="0.25">
      <c r="A367" s="1"/>
      <c r="B367" s="55"/>
      <c r="C367" s="59"/>
      <c r="D367" s="246"/>
      <c r="E367" s="54"/>
      <c r="F367" s="54"/>
      <c r="G367" s="189"/>
      <c r="H367" s="33"/>
      <c r="I367" s="111" t="s">
        <v>555</v>
      </c>
      <c r="J367" s="112" t="s">
        <v>736</v>
      </c>
      <c r="K367" s="31"/>
      <c r="L367" s="8"/>
      <c r="M367" s="8"/>
      <c r="S367" s="33"/>
      <c r="T367" s="32"/>
      <c r="U367" s="32"/>
      <c r="V367" s="32"/>
      <c r="W367" s="33"/>
      <c r="X367" s="33"/>
      <c r="AB367" s="44"/>
      <c r="AC367" s="44"/>
      <c r="AE367" s="32"/>
      <c r="AF367" s="32"/>
      <c r="AG367" s="33"/>
      <c r="AH367" s="33"/>
      <c r="AI367" s="32"/>
      <c r="AJ367" s="32"/>
      <c r="AK367" s="32"/>
      <c r="AL367" s="33"/>
      <c r="AM367" s="33"/>
      <c r="AN367" s="32"/>
      <c r="AO367" s="32"/>
      <c r="AP367" s="32"/>
      <c r="AQ367" s="32"/>
      <c r="AR367" s="32"/>
      <c r="AS367" s="32"/>
      <c r="AT367" s="32"/>
      <c r="AU367" s="32"/>
      <c r="AV367" s="32"/>
      <c r="AW367" s="32"/>
      <c r="AX367" s="32"/>
      <c r="AY367" s="32"/>
      <c r="AZ367" s="32"/>
      <c r="BA367" s="32"/>
      <c r="BB367" s="32"/>
      <c r="BC367" s="32"/>
      <c r="BD367" s="32"/>
      <c r="BE367" s="32"/>
      <c r="BF367" s="32"/>
      <c r="BG367" s="32"/>
      <c r="BH367" s="32"/>
      <c r="BI367" s="32"/>
      <c r="BJ367" s="32"/>
      <c r="BK367" s="32"/>
      <c r="BL367" s="32"/>
      <c r="BM367" s="32"/>
      <c r="BN367" s="32"/>
      <c r="BO367" s="32"/>
      <c r="BP367" s="32"/>
      <c r="BQ367" s="32"/>
      <c r="BR367" s="32"/>
      <c r="BS367" s="32"/>
      <c r="BT367" s="32"/>
      <c r="BU367" s="32"/>
      <c r="BV367" s="32"/>
      <c r="BW367" s="32"/>
      <c r="BX367" s="32"/>
      <c r="BY367" s="32"/>
      <c r="BZ367" s="32"/>
      <c r="CA367" s="32"/>
      <c r="CB367" s="32"/>
      <c r="CC367" s="32"/>
      <c r="CD367" s="32"/>
      <c r="CE367" s="32"/>
      <c r="CF367" s="32"/>
      <c r="CG367" s="32"/>
      <c r="CH367" s="32"/>
      <c r="CI367" s="32"/>
      <c r="CJ367" s="32"/>
      <c r="CK367" s="32"/>
      <c r="CL367" s="32"/>
      <c r="CM367" s="32"/>
      <c r="CN367" s="32"/>
      <c r="CO367" s="32"/>
      <c r="CP367" s="32"/>
      <c r="CQ367" s="32"/>
      <c r="CR367" s="32"/>
      <c r="CS367" s="32"/>
      <c r="CT367" s="32"/>
      <c r="CU367" s="32"/>
      <c r="CV367" s="32"/>
      <c r="CW367" s="32"/>
      <c r="CX367" s="32"/>
      <c r="CY367" s="32"/>
      <c r="CZ367" s="32"/>
      <c r="DA367" s="32"/>
      <c r="DB367" s="32"/>
      <c r="DC367" s="32"/>
    </row>
    <row r="368" spans="1:107" s="40" customFormat="1" ht="13.5" customHeight="1" x14ac:dyDescent="0.2">
      <c r="A368" s="1"/>
      <c r="B368" s="36"/>
      <c r="C368" s="67"/>
      <c r="D368" s="103"/>
      <c r="E368" s="37"/>
      <c r="F368" s="37"/>
      <c r="G368" s="186"/>
      <c r="H368" s="33"/>
      <c r="I368" s="12" t="s">
        <v>721</v>
      </c>
      <c r="J368" s="13" t="s">
        <v>241</v>
      </c>
      <c r="K368" s="31"/>
      <c r="L368" s="8"/>
      <c r="M368" s="8"/>
      <c r="S368" s="33"/>
      <c r="T368" s="32"/>
      <c r="U368" s="32"/>
      <c r="V368" s="32"/>
      <c r="W368" s="33"/>
      <c r="X368" s="33"/>
      <c r="AB368" s="44"/>
      <c r="AC368" s="44"/>
      <c r="AE368" s="32"/>
      <c r="AF368" s="32"/>
      <c r="AG368" s="33"/>
      <c r="AH368" s="33"/>
      <c r="AI368" s="32"/>
      <c r="AJ368" s="32"/>
      <c r="AK368" s="32"/>
      <c r="AL368" s="33"/>
      <c r="AM368" s="33"/>
      <c r="AN368" s="32"/>
      <c r="AO368" s="32"/>
      <c r="AP368" s="32"/>
      <c r="AQ368" s="32"/>
      <c r="AR368" s="32"/>
      <c r="AS368" s="32"/>
      <c r="AT368" s="32"/>
      <c r="AU368" s="32"/>
      <c r="AV368" s="32"/>
      <c r="AW368" s="32"/>
      <c r="AX368" s="32"/>
      <c r="AY368" s="32"/>
      <c r="AZ368" s="32"/>
      <c r="BA368" s="32"/>
      <c r="BB368" s="32"/>
      <c r="BC368" s="32"/>
      <c r="BD368" s="32"/>
      <c r="BE368" s="32"/>
      <c r="BF368" s="32"/>
      <c r="BG368" s="32"/>
      <c r="BH368" s="32"/>
      <c r="BI368" s="32"/>
      <c r="BJ368" s="32"/>
      <c r="BK368" s="32"/>
      <c r="BL368" s="32"/>
      <c r="BM368" s="32"/>
      <c r="BN368" s="32"/>
      <c r="BO368" s="32"/>
      <c r="BP368" s="32"/>
      <c r="BQ368" s="32"/>
      <c r="BR368" s="32"/>
      <c r="BS368" s="32"/>
      <c r="BT368" s="32"/>
      <c r="BU368" s="32"/>
      <c r="BV368" s="32"/>
      <c r="BW368" s="32"/>
      <c r="BX368" s="32"/>
      <c r="BY368" s="32"/>
      <c r="BZ368" s="32"/>
      <c r="CA368" s="32"/>
      <c r="CB368" s="32"/>
      <c r="CC368" s="32"/>
      <c r="CD368" s="32"/>
      <c r="CE368" s="32"/>
      <c r="CF368" s="32"/>
      <c r="CG368" s="32"/>
      <c r="CH368" s="32"/>
      <c r="CI368" s="32"/>
      <c r="CJ368" s="32"/>
      <c r="CK368" s="32"/>
      <c r="CL368" s="32"/>
      <c r="CM368" s="32"/>
      <c r="CN368" s="32"/>
      <c r="CO368" s="32"/>
      <c r="CP368" s="32"/>
      <c r="CQ368" s="32"/>
      <c r="CR368" s="32"/>
      <c r="CS368" s="32"/>
      <c r="CT368" s="32"/>
      <c r="CU368" s="32"/>
      <c r="CV368" s="32"/>
      <c r="CW368" s="32"/>
      <c r="CX368" s="32"/>
      <c r="CY368" s="32"/>
      <c r="CZ368" s="32"/>
      <c r="DA368" s="32"/>
      <c r="DB368" s="32"/>
      <c r="DC368" s="32"/>
    </row>
    <row r="369" spans="1:107" s="40" customFormat="1" ht="13.5" customHeight="1" x14ac:dyDescent="0.2">
      <c r="A369" s="1"/>
      <c r="B369" s="43"/>
      <c r="C369" s="60"/>
      <c r="D369" s="49"/>
      <c r="E369" s="100"/>
      <c r="F369" s="100"/>
      <c r="G369" s="101"/>
      <c r="H369" s="33"/>
      <c r="I369" s="12" t="s">
        <v>722</v>
      </c>
      <c r="J369" s="13" t="s">
        <v>56</v>
      </c>
      <c r="K369" s="31"/>
      <c r="L369" s="8"/>
      <c r="M369" s="8"/>
      <c r="S369" s="33"/>
      <c r="T369" s="32"/>
      <c r="U369" s="32"/>
      <c r="V369" s="32"/>
      <c r="W369" s="33"/>
      <c r="X369" s="33"/>
      <c r="AB369" s="44"/>
      <c r="AC369" s="44"/>
      <c r="AE369" s="32"/>
      <c r="AF369" s="32"/>
      <c r="AG369" s="33"/>
      <c r="AH369" s="33"/>
      <c r="AI369" s="32"/>
      <c r="AJ369" s="32"/>
      <c r="AK369" s="32"/>
      <c r="AL369" s="33"/>
      <c r="AM369" s="33"/>
      <c r="AN369" s="32"/>
      <c r="AO369" s="32"/>
      <c r="AP369" s="32"/>
      <c r="AQ369" s="32"/>
      <c r="AR369" s="32"/>
      <c r="AS369" s="32"/>
      <c r="AT369" s="32"/>
      <c r="AU369" s="32"/>
      <c r="AV369" s="32"/>
      <c r="AW369" s="32"/>
      <c r="AX369" s="32"/>
      <c r="AY369" s="32"/>
      <c r="AZ369" s="32"/>
      <c r="BA369" s="32"/>
      <c r="BB369" s="32"/>
      <c r="BC369" s="32"/>
      <c r="BD369" s="32"/>
      <c r="BE369" s="32"/>
      <c r="BF369" s="32"/>
      <c r="BG369" s="32"/>
      <c r="BH369" s="32"/>
      <c r="BI369" s="32"/>
      <c r="BJ369" s="32"/>
      <c r="BK369" s="32"/>
      <c r="BL369" s="32"/>
      <c r="BM369" s="32"/>
      <c r="BN369" s="32"/>
      <c r="BO369" s="32"/>
      <c r="BP369" s="32"/>
      <c r="BQ369" s="32"/>
      <c r="BR369" s="32"/>
      <c r="BS369" s="32"/>
      <c r="BT369" s="32"/>
      <c r="BU369" s="32"/>
      <c r="BV369" s="32"/>
      <c r="BW369" s="32"/>
      <c r="BX369" s="32"/>
      <c r="BY369" s="32"/>
      <c r="BZ369" s="32"/>
      <c r="CA369" s="32"/>
      <c r="CB369" s="32"/>
      <c r="CC369" s="32"/>
      <c r="CD369" s="32"/>
      <c r="CE369" s="32"/>
      <c r="CF369" s="32"/>
      <c r="CG369" s="32"/>
      <c r="CH369" s="32"/>
      <c r="CI369" s="32"/>
      <c r="CJ369" s="32"/>
      <c r="CK369" s="32"/>
      <c r="CL369" s="32"/>
      <c r="CM369" s="32"/>
      <c r="CN369" s="32"/>
      <c r="CO369" s="32"/>
      <c r="CP369" s="32"/>
      <c r="CQ369" s="32"/>
      <c r="CR369" s="32"/>
      <c r="CS369" s="32"/>
      <c r="CT369" s="32"/>
      <c r="CU369" s="32"/>
      <c r="CV369" s="32"/>
      <c r="CW369" s="32"/>
      <c r="CX369" s="32"/>
      <c r="CY369" s="32"/>
      <c r="CZ369" s="32"/>
      <c r="DA369" s="32"/>
      <c r="DB369" s="32"/>
      <c r="DC369" s="32"/>
    </row>
    <row r="370" spans="1:107" s="40" customFormat="1" ht="13.5" customHeight="1" x14ac:dyDescent="0.2">
      <c r="A370" s="1"/>
      <c r="B370" s="43"/>
      <c r="C370" s="174" t="s">
        <v>117</v>
      </c>
      <c r="D370" s="93" t="s">
        <v>73</v>
      </c>
      <c r="E370" s="64">
        <v>1839</v>
      </c>
      <c r="F370" s="8" t="s">
        <v>123</v>
      </c>
      <c r="G370" s="101">
        <f>SUM(1929-E370)</f>
        <v>90</v>
      </c>
      <c r="H370" s="33"/>
      <c r="I370" s="12" t="s">
        <v>723</v>
      </c>
      <c r="J370" s="13" t="s">
        <v>93</v>
      </c>
      <c r="K370" s="31"/>
      <c r="L370" s="8"/>
      <c r="M370" s="8"/>
      <c r="S370" s="33"/>
      <c r="T370" s="32"/>
      <c r="U370" s="32"/>
      <c r="V370" s="32"/>
      <c r="W370" s="33"/>
      <c r="X370" s="33"/>
      <c r="AB370" s="44"/>
      <c r="AC370" s="44"/>
      <c r="AE370" s="32"/>
      <c r="AF370" s="32"/>
      <c r="AG370" s="33"/>
      <c r="AH370" s="33"/>
      <c r="AI370" s="32"/>
      <c r="AJ370" s="32"/>
      <c r="AK370" s="32"/>
      <c r="AL370" s="33"/>
      <c r="AM370" s="33"/>
      <c r="AN370" s="32"/>
      <c r="AO370" s="32"/>
      <c r="AP370" s="32"/>
      <c r="AQ370" s="32"/>
      <c r="AR370" s="32"/>
      <c r="AS370" s="32"/>
      <c r="AT370" s="32"/>
      <c r="AU370" s="32"/>
      <c r="AV370" s="32"/>
      <c r="AW370" s="32"/>
      <c r="AX370" s="32"/>
      <c r="AY370" s="32"/>
      <c r="AZ370" s="32"/>
      <c r="BA370" s="32"/>
      <c r="BB370" s="32"/>
      <c r="BC370" s="32"/>
      <c r="BD370" s="32"/>
      <c r="BE370" s="32"/>
      <c r="BF370" s="32"/>
      <c r="BG370" s="32"/>
      <c r="BH370" s="32"/>
      <c r="BI370" s="32"/>
      <c r="BJ370" s="32"/>
      <c r="BK370" s="32"/>
      <c r="BL370" s="32"/>
      <c r="BM370" s="32"/>
      <c r="BN370" s="32"/>
      <c r="BO370" s="32"/>
      <c r="BP370" s="32"/>
      <c r="BQ370" s="32"/>
      <c r="BR370" s="32"/>
      <c r="BS370" s="32"/>
      <c r="BT370" s="32"/>
      <c r="BU370" s="32"/>
      <c r="BV370" s="32"/>
      <c r="BW370" s="32"/>
      <c r="BX370" s="32"/>
      <c r="BY370" s="32"/>
      <c r="BZ370" s="32"/>
      <c r="CA370" s="32"/>
      <c r="CB370" s="32"/>
      <c r="CC370" s="32"/>
      <c r="CD370" s="32"/>
      <c r="CE370" s="32"/>
      <c r="CF370" s="32"/>
      <c r="CG370" s="32"/>
      <c r="CH370" s="32"/>
      <c r="CI370" s="32"/>
      <c r="CJ370" s="32"/>
      <c r="CK370" s="32"/>
      <c r="CL370" s="32"/>
      <c r="CM370" s="32"/>
      <c r="CN370" s="32"/>
      <c r="CO370" s="32"/>
      <c r="CP370" s="32"/>
      <c r="CQ370" s="32"/>
      <c r="CR370" s="32"/>
      <c r="CS370" s="32"/>
      <c r="CT370" s="32"/>
      <c r="CU370" s="32"/>
      <c r="CV370" s="32"/>
      <c r="CW370" s="32"/>
      <c r="CX370" s="32"/>
      <c r="CY370" s="32"/>
      <c r="CZ370" s="32"/>
      <c r="DA370" s="32"/>
      <c r="DB370" s="32"/>
      <c r="DC370" s="32"/>
    </row>
    <row r="371" spans="1:107" s="40" customFormat="1" ht="13.5" customHeight="1" x14ac:dyDescent="0.2">
      <c r="A371" s="14"/>
      <c r="B371" s="43"/>
      <c r="C371" s="172" t="s">
        <v>117</v>
      </c>
      <c r="D371" s="42" t="s">
        <v>10</v>
      </c>
      <c r="E371" s="8">
        <v>1840</v>
      </c>
      <c r="F371" s="8" t="s">
        <v>133</v>
      </c>
      <c r="G371" s="190">
        <f>SUM(1921-E371)</f>
        <v>81</v>
      </c>
      <c r="H371" s="33"/>
      <c r="I371" s="12" t="s">
        <v>723</v>
      </c>
      <c r="J371" s="13" t="s">
        <v>737</v>
      </c>
      <c r="K371" s="31"/>
      <c r="L371" s="8"/>
      <c r="M371" s="8"/>
      <c r="S371" s="33"/>
      <c r="T371" s="32"/>
      <c r="U371" s="32"/>
      <c r="V371" s="32"/>
      <c r="W371" s="33"/>
      <c r="X371" s="33"/>
      <c r="AB371" s="44"/>
      <c r="AC371" s="44"/>
      <c r="AE371" s="32"/>
      <c r="AF371" s="32"/>
      <c r="AG371" s="33"/>
      <c r="AH371" s="33"/>
      <c r="AI371" s="32"/>
      <c r="AJ371" s="32"/>
      <c r="AK371" s="32"/>
      <c r="AL371" s="33"/>
      <c r="AM371" s="33"/>
      <c r="AN371" s="32"/>
      <c r="AO371" s="32"/>
      <c r="AP371" s="32"/>
      <c r="AQ371" s="32"/>
      <c r="AR371" s="32"/>
      <c r="AS371" s="32"/>
      <c r="AT371" s="32"/>
      <c r="AU371" s="32"/>
      <c r="AV371" s="32"/>
      <c r="AW371" s="32"/>
      <c r="AX371" s="32"/>
      <c r="AY371" s="32"/>
      <c r="AZ371" s="32"/>
      <c r="BA371" s="32"/>
      <c r="BB371" s="32"/>
      <c r="BC371" s="32"/>
      <c r="BD371" s="32"/>
      <c r="BE371" s="32"/>
      <c r="BF371" s="32"/>
      <c r="BG371" s="32"/>
      <c r="BH371" s="32"/>
      <c r="BI371" s="32"/>
      <c r="BJ371" s="32"/>
      <c r="BK371" s="32"/>
      <c r="BL371" s="32"/>
      <c r="BM371" s="32"/>
      <c r="BN371" s="32"/>
      <c r="BO371" s="32"/>
      <c r="BP371" s="32"/>
      <c r="BQ371" s="32"/>
      <c r="BR371" s="32"/>
      <c r="BS371" s="32"/>
      <c r="BT371" s="32"/>
      <c r="BU371" s="32"/>
      <c r="BV371" s="32"/>
      <c r="BW371" s="32"/>
      <c r="BX371" s="32"/>
      <c r="BY371" s="32"/>
      <c r="BZ371" s="32"/>
      <c r="CA371" s="32"/>
      <c r="CB371" s="32"/>
      <c r="CC371" s="32"/>
      <c r="CD371" s="32"/>
      <c r="CE371" s="32"/>
      <c r="CF371" s="32"/>
      <c r="CG371" s="32"/>
      <c r="CH371" s="32"/>
      <c r="CI371" s="32"/>
      <c r="CJ371" s="32"/>
      <c r="CK371" s="32"/>
      <c r="CL371" s="32"/>
      <c r="CM371" s="32"/>
      <c r="CN371" s="32"/>
      <c r="CO371" s="32"/>
      <c r="CP371" s="32"/>
      <c r="CQ371" s="32"/>
      <c r="CR371" s="32"/>
      <c r="CS371" s="32"/>
      <c r="CT371" s="32"/>
      <c r="CU371" s="32"/>
      <c r="CV371" s="32"/>
      <c r="CW371" s="32"/>
      <c r="CX371" s="32"/>
      <c r="CY371" s="32"/>
      <c r="CZ371" s="32"/>
      <c r="DA371" s="32"/>
      <c r="DB371" s="32"/>
      <c r="DC371" s="32"/>
    </row>
    <row r="372" spans="1:107" s="40" customFormat="1" ht="13.5" customHeight="1" x14ac:dyDescent="0.2">
      <c r="A372" s="14"/>
      <c r="B372" s="43"/>
      <c r="C372" s="60"/>
      <c r="D372" s="49"/>
      <c r="E372" s="100"/>
      <c r="F372" s="100"/>
      <c r="G372" s="101"/>
      <c r="H372" s="33"/>
      <c r="I372" s="118" t="s">
        <v>724</v>
      </c>
      <c r="J372" s="119" t="s">
        <v>53</v>
      </c>
      <c r="K372" s="31"/>
      <c r="L372" s="8"/>
      <c r="M372" s="8"/>
      <c r="S372" s="33"/>
      <c r="T372" s="32"/>
      <c r="U372" s="32"/>
      <c r="V372" s="32"/>
      <c r="W372" s="33"/>
      <c r="X372" s="33"/>
      <c r="AB372" s="44"/>
      <c r="AC372" s="44"/>
      <c r="AE372" s="32"/>
      <c r="AF372" s="32"/>
      <c r="AG372" s="33"/>
      <c r="AH372" s="33"/>
      <c r="AI372" s="32"/>
      <c r="AJ372" s="32"/>
      <c r="AK372" s="32"/>
      <c r="AL372" s="33"/>
      <c r="AM372" s="33"/>
      <c r="AN372" s="32"/>
      <c r="AO372" s="32"/>
      <c r="AP372" s="32"/>
      <c r="AQ372" s="32"/>
      <c r="AR372" s="32"/>
      <c r="AS372" s="32"/>
      <c r="AT372" s="32"/>
      <c r="AU372" s="32"/>
      <c r="AV372" s="32"/>
      <c r="AW372" s="32"/>
      <c r="AX372" s="32"/>
      <c r="AY372" s="32"/>
      <c r="AZ372" s="32"/>
      <c r="BA372" s="32"/>
      <c r="BB372" s="32"/>
      <c r="BC372" s="32"/>
      <c r="BD372" s="32"/>
      <c r="BE372" s="32"/>
      <c r="BF372" s="32"/>
      <c r="BG372" s="32"/>
      <c r="BH372" s="32"/>
      <c r="BI372" s="32"/>
      <c r="BJ372" s="32"/>
      <c r="BK372" s="32"/>
      <c r="BL372" s="32"/>
      <c r="BM372" s="32"/>
      <c r="BN372" s="32"/>
      <c r="BO372" s="32"/>
      <c r="BP372" s="32"/>
      <c r="BQ372" s="32"/>
      <c r="BR372" s="32"/>
      <c r="BS372" s="32"/>
      <c r="BT372" s="32"/>
      <c r="BU372" s="32"/>
      <c r="BV372" s="32"/>
      <c r="BW372" s="32"/>
      <c r="BX372" s="32"/>
      <c r="BY372" s="32"/>
      <c r="BZ372" s="32"/>
      <c r="CA372" s="32"/>
      <c r="CB372" s="32"/>
      <c r="CC372" s="32"/>
      <c r="CD372" s="32"/>
      <c r="CE372" s="32"/>
      <c r="CF372" s="32"/>
      <c r="CG372" s="32"/>
      <c r="CH372" s="32"/>
      <c r="CI372" s="32"/>
      <c r="CJ372" s="32"/>
      <c r="CK372" s="32"/>
      <c r="CL372" s="32"/>
      <c r="CM372" s="32"/>
      <c r="CN372" s="32"/>
      <c r="CO372" s="32"/>
      <c r="CP372" s="32"/>
      <c r="CQ372" s="32"/>
      <c r="CR372" s="32"/>
      <c r="CS372" s="32"/>
      <c r="CT372" s="32"/>
      <c r="CU372" s="32"/>
      <c r="CV372" s="32"/>
      <c r="CW372" s="32"/>
      <c r="CX372" s="32"/>
      <c r="CY372" s="32"/>
      <c r="CZ372" s="32"/>
      <c r="DA372" s="32"/>
      <c r="DB372" s="32"/>
      <c r="DC372" s="32"/>
    </row>
    <row r="373" spans="1:107" ht="13.5" customHeight="1" x14ac:dyDescent="0.25">
      <c r="A373" s="14"/>
      <c r="D373" s="281" t="s">
        <v>774</v>
      </c>
      <c r="E373" s="284"/>
      <c r="F373" s="284"/>
      <c r="G373" s="258"/>
      <c r="H373" s="33"/>
      <c r="I373" s="105" t="s">
        <v>721</v>
      </c>
      <c r="J373" s="77" t="s">
        <v>196</v>
      </c>
      <c r="K373" s="31"/>
      <c r="L373" s="8"/>
      <c r="M373" s="8"/>
      <c r="N373" s="32"/>
      <c r="O373" s="32"/>
      <c r="T373" s="32"/>
      <c r="W373" s="33"/>
      <c r="Y373" s="32"/>
      <c r="AB373" s="44"/>
      <c r="AC373" s="44"/>
      <c r="AD373" s="40"/>
      <c r="AG373" s="33"/>
      <c r="AI373" s="32"/>
      <c r="AL373" s="33"/>
      <c r="AN373" s="32"/>
      <c r="AR373" s="32"/>
      <c r="AS373" s="32"/>
    </row>
    <row r="374" spans="1:107" ht="13.5" customHeight="1" x14ac:dyDescent="0.25">
      <c r="A374" s="14"/>
      <c r="D374" s="284"/>
      <c r="E374" s="284"/>
      <c r="F374" s="284"/>
      <c r="G374" s="258"/>
      <c r="H374" s="33"/>
      <c r="I374" s="12" t="s">
        <v>724</v>
      </c>
      <c r="J374" s="13" t="s">
        <v>70</v>
      </c>
      <c r="K374" s="31"/>
      <c r="L374" s="8"/>
      <c r="M374" s="8"/>
      <c r="N374" s="32"/>
      <c r="O374" s="32"/>
      <c r="T374" s="32"/>
      <c r="W374" s="33"/>
      <c r="Y374" s="32"/>
      <c r="AB374" s="44"/>
      <c r="AC374" s="44"/>
      <c r="AD374" s="40"/>
      <c r="AG374" s="33"/>
      <c r="AI374" s="32"/>
      <c r="AL374" s="33"/>
      <c r="AN374" s="32"/>
      <c r="AR374" s="32"/>
      <c r="AS374" s="32"/>
    </row>
    <row r="375" spans="1:107" ht="13.5" customHeight="1" x14ac:dyDescent="0.2">
      <c r="A375" s="14"/>
      <c r="D375" s="284"/>
      <c r="E375" s="284"/>
      <c r="F375" s="284"/>
      <c r="H375" s="33"/>
      <c r="I375" s="120" t="s">
        <v>742</v>
      </c>
      <c r="J375" s="121" t="s">
        <v>140</v>
      </c>
      <c r="K375" s="31"/>
      <c r="L375" s="8"/>
      <c r="M375" s="8"/>
      <c r="N375" s="32"/>
      <c r="O375" s="32"/>
      <c r="T375" s="32"/>
      <c r="W375" s="33"/>
      <c r="Y375" s="32"/>
      <c r="AB375" s="33"/>
      <c r="AD375" s="32"/>
      <c r="AG375" s="33"/>
      <c r="AI375" s="32"/>
      <c r="AL375" s="33"/>
      <c r="AN375" s="32"/>
      <c r="AR375" s="32"/>
      <c r="AS375" s="32"/>
    </row>
    <row r="376" spans="1:107" ht="13.5" customHeight="1" thickBot="1" x14ac:dyDescent="0.25">
      <c r="A376" s="14"/>
      <c r="B376" s="55"/>
      <c r="C376" s="59"/>
      <c r="D376" s="246"/>
      <c r="E376" s="54"/>
      <c r="F376" s="54"/>
      <c r="G376" s="189"/>
      <c r="H376" s="33"/>
      <c r="I376" s="4" t="s">
        <v>724</v>
      </c>
      <c r="J376" s="109" t="s">
        <v>16</v>
      </c>
      <c r="K376" s="31"/>
      <c r="L376" s="8"/>
      <c r="M376" s="8"/>
      <c r="N376" s="32"/>
      <c r="O376" s="32"/>
      <c r="T376" s="32"/>
      <c r="W376" s="33"/>
      <c r="Y376" s="32"/>
      <c r="AB376" s="33"/>
      <c r="AD376" s="32"/>
      <c r="AG376" s="33"/>
      <c r="AI376" s="32"/>
      <c r="AL376" s="33"/>
      <c r="AN376" s="32"/>
      <c r="AR376" s="32"/>
      <c r="AS376" s="32"/>
    </row>
    <row r="377" spans="1:107" ht="13.5" customHeight="1" x14ac:dyDescent="0.2">
      <c r="A377" s="14"/>
      <c r="B377" s="36"/>
      <c r="C377" s="67"/>
      <c r="D377" s="103"/>
      <c r="E377" s="37"/>
      <c r="F377" s="37"/>
      <c r="G377" s="186"/>
      <c r="H377" s="33"/>
      <c r="I377" s="40"/>
      <c r="J377" s="40"/>
      <c r="N377" s="32"/>
      <c r="O377" s="32"/>
      <c r="T377" s="32"/>
      <c r="W377" s="33"/>
      <c r="Y377" s="32"/>
      <c r="AB377" s="33"/>
      <c r="AD377" s="32"/>
      <c r="AG377" s="33"/>
      <c r="AI377" s="32"/>
      <c r="AL377" s="33"/>
      <c r="AN377" s="32"/>
      <c r="AR377" s="32"/>
      <c r="AS377" s="32"/>
    </row>
    <row r="378" spans="1:107" ht="13.5" customHeight="1" x14ac:dyDescent="0.2">
      <c r="A378" s="14"/>
      <c r="H378" s="33"/>
      <c r="N378" s="32"/>
      <c r="O378" s="32"/>
      <c r="T378" s="32"/>
      <c r="W378" s="33"/>
      <c r="Y378" s="32"/>
      <c r="AB378" s="33"/>
      <c r="AD378" s="32"/>
      <c r="AG378" s="33"/>
      <c r="AI378" s="32"/>
      <c r="AL378" s="33"/>
      <c r="AN378" s="32"/>
      <c r="AR378" s="32"/>
      <c r="AS378" s="32"/>
    </row>
    <row r="379" spans="1:107" ht="13.5" customHeight="1" x14ac:dyDescent="0.2">
      <c r="A379" s="14"/>
      <c r="C379" s="172" t="s">
        <v>118</v>
      </c>
      <c r="D379" s="42" t="s">
        <v>119</v>
      </c>
      <c r="E379" s="8">
        <v>1864</v>
      </c>
      <c r="F379" s="8" t="s">
        <v>124</v>
      </c>
      <c r="G379" s="190">
        <f>SUM(1922-E379)</f>
        <v>58</v>
      </c>
      <c r="H379" s="33"/>
      <c r="N379" s="32"/>
      <c r="O379" s="32"/>
      <c r="T379" s="32"/>
      <c r="W379" s="33"/>
      <c r="Y379" s="32"/>
      <c r="AB379" s="33"/>
      <c r="AD379" s="32"/>
      <c r="AG379" s="33"/>
      <c r="AI379" s="32"/>
      <c r="AL379" s="33"/>
      <c r="AN379" s="32"/>
      <c r="AR379" s="32"/>
      <c r="AS379" s="32"/>
    </row>
    <row r="380" spans="1:107" ht="13.5" customHeight="1" x14ac:dyDescent="0.2">
      <c r="A380" s="14"/>
      <c r="D380" s="42"/>
      <c r="E380" s="31"/>
      <c r="F380" s="8"/>
      <c r="G380" s="191"/>
      <c r="H380" s="33"/>
      <c r="N380" s="32"/>
      <c r="O380" s="32"/>
      <c r="T380" s="32"/>
      <c r="W380" s="33"/>
      <c r="Y380" s="32"/>
      <c r="AB380" s="33"/>
      <c r="AD380" s="32"/>
      <c r="AG380" s="33"/>
      <c r="AI380" s="32"/>
      <c r="AL380" s="33"/>
      <c r="AN380" s="32"/>
      <c r="AR380" s="32"/>
      <c r="AS380" s="32"/>
    </row>
    <row r="381" spans="1:107" ht="13.5" customHeight="1" x14ac:dyDescent="0.25">
      <c r="A381" s="14"/>
      <c r="D381" s="281" t="s">
        <v>773</v>
      </c>
      <c r="E381" s="284"/>
      <c r="F381" s="284"/>
      <c r="G381" s="258"/>
      <c r="H381" s="33"/>
      <c r="N381" s="32"/>
      <c r="O381" s="32"/>
      <c r="T381" s="32"/>
      <c r="W381" s="33"/>
      <c r="Y381" s="32"/>
      <c r="AB381" s="33"/>
      <c r="AD381" s="32"/>
      <c r="AG381" s="33"/>
      <c r="AI381" s="32"/>
      <c r="AL381" s="33"/>
      <c r="AN381" s="32"/>
      <c r="AR381" s="32"/>
      <c r="AS381" s="32"/>
    </row>
    <row r="382" spans="1:107" ht="13.5" customHeight="1" x14ac:dyDescent="0.25">
      <c r="A382" s="14"/>
      <c r="D382" s="284"/>
      <c r="E382" s="284"/>
      <c r="F382" s="284"/>
      <c r="G382" s="258"/>
      <c r="H382" s="33"/>
      <c r="N382" s="32"/>
      <c r="O382" s="32"/>
      <c r="T382" s="32"/>
      <c r="W382" s="33"/>
      <c r="Y382" s="32"/>
      <c r="AB382" s="33"/>
      <c r="AD382" s="32"/>
      <c r="AG382" s="33"/>
      <c r="AI382" s="32"/>
      <c r="AL382" s="33"/>
      <c r="AN382" s="32"/>
      <c r="AR382" s="32"/>
      <c r="AS382" s="32"/>
    </row>
    <row r="383" spans="1:107" ht="13.5" customHeight="1" x14ac:dyDescent="0.25">
      <c r="A383" s="14"/>
      <c r="D383" s="284"/>
      <c r="E383" s="284"/>
      <c r="F383" s="284"/>
      <c r="G383" s="258"/>
      <c r="H383" s="33"/>
      <c r="N383" s="32"/>
      <c r="O383" s="32"/>
      <c r="T383" s="32"/>
      <c r="W383" s="33"/>
      <c r="Y383" s="32"/>
      <c r="AB383" s="33"/>
      <c r="AD383" s="32"/>
      <c r="AG383" s="33"/>
      <c r="AI383" s="32"/>
      <c r="AL383" s="33"/>
      <c r="AN383" s="32"/>
      <c r="AR383" s="32"/>
      <c r="AS383" s="32"/>
    </row>
    <row r="384" spans="1:107" ht="13.5" customHeight="1" x14ac:dyDescent="0.2">
      <c r="A384" s="14"/>
      <c r="D384" s="284"/>
      <c r="E384" s="284"/>
      <c r="F384" s="284"/>
      <c r="H384" s="33"/>
      <c r="N384" s="32"/>
      <c r="O384" s="32"/>
      <c r="T384" s="32"/>
      <c r="W384" s="33"/>
      <c r="Y384" s="32"/>
      <c r="AB384" s="33"/>
      <c r="AD384" s="32"/>
      <c r="AG384" s="33"/>
      <c r="AI384" s="32"/>
      <c r="AL384" s="33"/>
      <c r="AN384" s="32"/>
      <c r="AR384" s="32"/>
      <c r="AS384" s="32"/>
    </row>
    <row r="385" spans="1:45" ht="13.5" customHeight="1" x14ac:dyDescent="0.2">
      <c r="A385" s="14"/>
      <c r="B385" s="48"/>
      <c r="H385" s="33"/>
      <c r="N385" s="32"/>
      <c r="O385" s="32"/>
      <c r="T385" s="32"/>
      <c r="W385" s="33"/>
      <c r="Y385" s="32"/>
      <c r="AB385" s="33"/>
      <c r="AD385" s="32"/>
      <c r="AG385" s="33"/>
      <c r="AI385" s="32"/>
      <c r="AL385" s="33"/>
      <c r="AN385" s="32"/>
      <c r="AR385" s="32"/>
      <c r="AS385" s="32"/>
    </row>
    <row r="386" spans="1:45" ht="13.5" customHeight="1" thickBot="1" x14ac:dyDescent="0.25">
      <c r="A386" s="14"/>
      <c r="B386" s="53"/>
      <c r="C386" s="59"/>
      <c r="D386" s="246"/>
      <c r="E386" s="54"/>
      <c r="F386" s="54"/>
      <c r="G386" s="189"/>
      <c r="H386" s="33"/>
      <c r="N386" s="32"/>
      <c r="O386" s="32"/>
      <c r="T386" s="32"/>
      <c r="W386" s="33"/>
      <c r="Y386" s="32"/>
      <c r="AB386" s="33"/>
      <c r="AD386" s="32"/>
      <c r="AG386" s="33"/>
      <c r="AI386" s="32"/>
      <c r="AL386" s="33"/>
      <c r="AN386" s="32"/>
      <c r="AR386" s="32"/>
      <c r="AS386" s="32"/>
    </row>
    <row r="387" spans="1:45" ht="13.5" customHeight="1" x14ac:dyDescent="0.2">
      <c r="A387" s="14"/>
      <c r="B387" s="36"/>
      <c r="C387" s="67"/>
      <c r="D387" s="103"/>
      <c r="E387" s="37"/>
      <c r="F387" s="37"/>
      <c r="G387" s="186"/>
      <c r="H387" s="33"/>
      <c r="N387" s="32"/>
      <c r="O387" s="32"/>
      <c r="T387" s="32"/>
      <c r="W387" s="33"/>
      <c r="Y387" s="32"/>
      <c r="AB387" s="33"/>
      <c r="AD387" s="32"/>
      <c r="AG387" s="33"/>
      <c r="AI387" s="32"/>
      <c r="AL387" s="33"/>
      <c r="AN387" s="32"/>
      <c r="AR387" s="32"/>
      <c r="AS387" s="32"/>
    </row>
    <row r="388" spans="1:45" ht="13.5" customHeight="1" x14ac:dyDescent="0.2">
      <c r="A388" s="14"/>
      <c r="H388" s="33"/>
      <c r="N388" s="32"/>
      <c r="O388" s="32"/>
      <c r="T388" s="32"/>
      <c r="W388" s="33"/>
      <c r="Y388" s="32"/>
      <c r="AB388" s="33"/>
      <c r="AD388" s="32"/>
      <c r="AG388" s="33"/>
      <c r="AI388" s="32"/>
      <c r="AL388" s="33"/>
      <c r="AN388" s="32"/>
      <c r="AR388" s="32"/>
      <c r="AS388" s="32"/>
    </row>
    <row r="389" spans="1:45" ht="13.5" customHeight="1" x14ac:dyDescent="0.2">
      <c r="A389" s="14"/>
      <c r="B389" s="48"/>
      <c r="C389" s="171" t="s">
        <v>120</v>
      </c>
      <c r="D389" s="42" t="s">
        <v>5</v>
      </c>
      <c r="E389" s="140" t="s">
        <v>125</v>
      </c>
      <c r="F389" s="8" t="s">
        <v>126</v>
      </c>
      <c r="G389" s="101">
        <v>77</v>
      </c>
      <c r="H389" s="33"/>
      <c r="O389" s="32"/>
      <c r="R389" s="33"/>
      <c r="T389" s="32"/>
      <c r="W389" s="33"/>
      <c r="Y389" s="32"/>
      <c r="AB389" s="33"/>
      <c r="AD389" s="32"/>
      <c r="AG389" s="33"/>
      <c r="AI389" s="32"/>
      <c r="AL389" s="33"/>
      <c r="AN389" s="32"/>
      <c r="AR389" s="32"/>
      <c r="AS389" s="32"/>
    </row>
    <row r="390" spans="1:45" ht="13.5" customHeight="1" x14ac:dyDescent="0.2">
      <c r="A390" s="14"/>
      <c r="C390" s="181" t="s">
        <v>131</v>
      </c>
      <c r="D390" s="49" t="s">
        <v>132</v>
      </c>
      <c r="E390" s="139">
        <v>1900</v>
      </c>
      <c r="F390" s="127">
        <v>31434</v>
      </c>
      <c r="G390" s="101">
        <v>86</v>
      </c>
      <c r="H390" s="33"/>
      <c r="O390" s="32"/>
      <c r="R390" s="33"/>
      <c r="T390" s="32"/>
      <c r="W390" s="33"/>
      <c r="Y390" s="32"/>
      <c r="AB390" s="33"/>
      <c r="AD390" s="32"/>
      <c r="AG390" s="33"/>
      <c r="AI390" s="32"/>
      <c r="AL390" s="33"/>
      <c r="AN390" s="32"/>
      <c r="AR390" s="32"/>
      <c r="AS390" s="32"/>
    </row>
    <row r="391" spans="1:45" ht="13.5" customHeight="1" x14ac:dyDescent="0.2">
      <c r="A391" s="14"/>
      <c r="C391" s="171" t="s">
        <v>131</v>
      </c>
      <c r="D391" s="49" t="s">
        <v>136</v>
      </c>
      <c r="E391" s="195">
        <v>1906</v>
      </c>
      <c r="F391" s="125">
        <v>33720</v>
      </c>
      <c r="G391" s="101">
        <v>86</v>
      </c>
      <c r="H391" s="33"/>
      <c r="O391" s="32"/>
      <c r="R391" s="33"/>
      <c r="T391" s="32"/>
      <c r="W391" s="33"/>
      <c r="Y391" s="32"/>
      <c r="AB391" s="33"/>
      <c r="AD391" s="32"/>
      <c r="AG391" s="33"/>
      <c r="AI391" s="32"/>
      <c r="AL391" s="33"/>
      <c r="AN391" s="32"/>
      <c r="AR391" s="32"/>
      <c r="AS391" s="32"/>
    </row>
    <row r="392" spans="1:45" ht="13.5" customHeight="1" x14ac:dyDescent="0.2">
      <c r="A392" s="14"/>
      <c r="H392" s="33"/>
      <c r="O392" s="32"/>
      <c r="R392" s="33"/>
      <c r="T392" s="32"/>
      <c r="W392" s="33"/>
      <c r="Y392" s="32"/>
      <c r="AB392" s="33"/>
      <c r="AD392" s="32"/>
      <c r="AG392" s="33"/>
      <c r="AI392" s="32"/>
      <c r="AL392" s="33"/>
      <c r="AN392" s="32"/>
      <c r="AR392" s="32"/>
      <c r="AS392" s="32"/>
    </row>
    <row r="393" spans="1:45" ht="13.5" customHeight="1" x14ac:dyDescent="0.2">
      <c r="A393" s="14"/>
      <c r="H393" s="33"/>
      <c r="O393" s="32"/>
      <c r="R393" s="33"/>
      <c r="T393" s="32"/>
      <c r="W393" s="33"/>
      <c r="Y393" s="32"/>
      <c r="AB393" s="33"/>
      <c r="AD393" s="32"/>
      <c r="AG393" s="33"/>
      <c r="AI393" s="32"/>
      <c r="AL393" s="33"/>
      <c r="AN393" s="32"/>
      <c r="AR393" s="32"/>
      <c r="AS393" s="32"/>
    </row>
    <row r="394" spans="1:45" ht="13.5" customHeight="1" x14ac:dyDescent="0.2">
      <c r="A394" s="14"/>
      <c r="H394" s="33"/>
      <c r="O394" s="32"/>
      <c r="R394" s="33"/>
      <c r="T394" s="32"/>
      <c r="W394" s="33"/>
      <c r="Y394" s="32"/>
      <c r="AB394" s="33"/>
      <c r="AD394" s="32"/>
      <c r="AG394" s="33"/>
      <c r="AI394" s="32"/>
      <c r="AL394" s="33"/>
      <c r="AN394" s="32"/>
      <c r="AR394" s="32"/>
      <c r="AS394" s="32"/>
    </row>
    <row r="395" spans="1:45" ht="13.5" customHeight="1" thickBot="1" x14ac:dyDescent="0.25">
      <c r="A395" s="14"/>
      <c r="B395" s="55"/>
      <c r="C395" s="59"/>
      <c r="D395" s="246"/>
      <c r="E395" s="54"/>
      <c r="F395" s="54"/>
      <c r="G395" s="189"/>
      <c r="H395" s="33"/>
      <c r="O395" s="32"/>
      <c r="R395" s="33"/>
      <c r="T395" s="32"/>
      <c r="W395" s="33"/>
      <c r="Y395" s="32"/>
      <c r="AB395" s="33"/>
      <c r="AD395" s="32"/>
      <c r="AG395" s="33"/>
      <c r="AI395" s="32"/>
      <c r="AL395" s="33"/>
      <c r="AN395" s="32"/>
      <c r="AR395" s="32"/>
      <c r="AS395" s="32"/>
    </row>
    <row r="396" spans="1:45" ht="13.5" customHeight="1" x14ac:dyDescent="0.2">
      <c r="A396" s="14"/>
      <c r="B396" s="39"/>
      <c r="C396" s="67"/>
      <c r="D396" s="103"/>
      <c r="E396" s="37"/>
      <c r="F396" s="37"/>
      <c r="G396" s="186"/>
      <c r="H396" s="33"/>
      <c r="O396" s="32"/>
      <c r="R396" s="33"/>
      <c r="T396" s="32"/>
      <c r="W396" s="33"/>
      <c r="Y396" s="32"/>
      <c r="AB396" s="33"/>
      <c r="AD396" s="32"/>
      <c r="AG396" s="33"/>
      <c r="AI396" s="32"/>
      <c r="AL396" s="33"/>
      <c r="AN396" s="32"/>
      <c r="AR396" s="32"/>
      <c r="AS396" s="32"/>
    </row>
    <row r="397" spans="1:45" ht="13.5" customHeight="1" x14ac:dyDescent="0.2">
      <c r="A397" s="14"/>
      <c r="B397" s="45"/>
      <c r="H397" s="33"/>
      <c r="O397" s="32"/>
      <c r="R397" s="33"/>
      <c r="T397" s="32"/>
      <c r="W397" s="33"/>
      <c r="Y397" s="32"/>
      <c r="AB397" s="33"/>
      <c r="AD397" s="32"/>
      <c r="AG397" s="33"/>
      <c r="AI397" s="32"/>
      <c r="AL397" s="33"/>
      <c r="AN397" s="32"/>
      <c r="AR397" s="32"/>
      <c r="AS397" s="32"/>
    </row>
    <row r="398" spans="1:45" ht="13.5" customHeight="1" x14ac:dyDescent="0.2">
      <c r="A398" s="14"/>
      <c r="B398" s="45"/>
      <c r="H398" s="33"/>
      <c r="O398" s="32"/>
      <c r="R398" s="33"/>
      <c r="T398" s="32"/>
      <c r="W398" s="33"/>
      <c r="Y398" s="32"/>
      <c r="AB398" s="33"/>
      <c r="AD398" s="32"/>
      <c r="AG398" s="33"/>
      <c r="AI398" s="32"/>
      <c r="AL398" s="33"/>
      <c r="AN398" s="32"/>
      <c r="AR398" s="32"/>
      <c r="AS398" s="32"/>
    </row>
    <row r="399" spans="1:45" ht="13.5" customHeight="1" x14ac:dyDescent="0.2">
      <c r="A399" s="14"/>
      <c r="B399" s="45"/>
      <c r="E399" s="278" t="s">
        <v>43</v>
      </c>
      <c r="F399" s="279"/>
      <c r="H399" s="33"/>
      <c r="O399" s="32"/>
      <c r="R399" s="33"/>
      <c r="T399" s="32"/>
      <c r="W399" s="33"/>
      <c r="Y399" s="32"/>
      <c r="AB399" s="33"/>
      <c r="AD399" s="32"/>
      <c r="AG399" s="33"/>
      <c r="AI399" s="32"/>
      <c r="AL399" s="33"/>
      <c r="AN399" s="32"/>
      <c r="AR399" s="32"/>
      <c r="AS399" s="32"/>
    </row>
    <row r="400" spans="1:45" ht="13.5" customHeight="1" x14ac:dyDescent="0.2">
      <c r="A400" s="14"/>
      <c r="B400" s="45"/>
      <c r="H400" s="33"/>
      <c r="O400" s="32"/>
      <c r="R400" s="33"/>
      <c r="T400" s="32"/>
      <c r="W400" s="33"/>
      <c r="Y400" s="32"/>
      <c r="AB400" s="33"/>
      <c r="AD400" s="32"/>
      <c r="AG400" s="33"/>
      <c r="AI400" s="32"/>
      <c r="AL400" s="33"/>
      <c r="AN400" s="32"/>
      <c r="AR400" s="32"/>
      <c r="AS400" s="32"/>
    </row>
    <row r="401" spans="1:45" ht="13.5" customHeight="1" x14ac:dyDescent="0.2">
      <c r="A401" s="14"/>
      <c r="B401" s="45"/>
      <c r="H401" s="33"/>
      <c r="O401" s="32"/>
      <c r="R401" s="33"/>
      <c r="T401" s="32"/>
      <c r="W401" s="33"/>
      <c r="Y401" s="32"/>
      <c r="AB401" s="33"/>
      <c r="AD401" s="32"/>
      <c r="AG401" s="33"/>
      <c r="AI401" s="32"/>
      <c r="AL401" s="33"/>
      <c r="AN401" s="32"/>
      <c r="AR401" s="32"/>
      <c r="AS401" s="32"/>
    </row>
    <row r="402" spans="1:45" ht="13.5" customHeight="1" x14ac:dyDescent="0.2">
      <c r="A402" s="14"/>
      <c r="B402" s="45"/>
      <c r="H402" s="33"/>
      <c r="O402" s="32"/>
      <c r="R402" s="33"/>
      <c r="T402" s="32"/>
      <c r="W402" s="33"/>
      <c r="Y402" s="32"/>
      <c r="AB402" s="33"/>
      <c r="AD402" s="32"/>
      <c r="AG402" s="33"/>
      <c r="AI402" s="32"/>
      <c r="AL402" s="33"/>
      <c r="AN402" s="32"/>
      <c r="AR402" s="32"/>
      <c r="AS402" s="32"/>
    </row>
    <row r="403" spans="1:45" ht="13.5" customHeight="1" thickBot="1" x14ac:dyDescent="0.25">
      <c r="A403" s="14"/>
      <c r="B403" s="58"/>
      <c r="C403" s="59"/>
      <c r="D403" s="246"/>
      <c r="E403" s="54"/>
      <c r="F403" s="54"/>
      <c r="G403" s="189"/>
      <c r="H403" s="33"/>
      <c r="N403" s="56"/>
      <c r="O403" s="40"/>
      <c r="P403" s="40"/>
      <c r="Q403" s="40"/>
      <c r="R403" s="44"/>
      <c r="T403" s="32"/>
      <c r="W403" s="33"/>
      <c r="Y403" s="32"/>
      <c r="AB403" s="33"/>
      <c r="AD403" s="32"/>
      <c r="AG403" s="33"/>
      <c r="AI403" s="32"/>
      <c r="AL403" s="33"/>
      <c r="AN403" s="32"/>
      <c r="AR403" s="32"/>
      <c r="AS403" s="32"/>
    </row>
    <row r="404" spans="1:45" ht="13.5" customHeight="1" x14ac:dyDescent="0.2">
      <c r="A404" s="14"/>
      <c r="B404" s="36"/>
      <c r="C404" s="67"/>
      <c r="D404" s="103"/>
      <c r="E404" s="37"/>
      <c r="F404" s="37"/>
      <c r="G404" s="186"/>
      <c r="H404" s="33"/>
      <c r="N404" s="56"/>
      <c r="O404" s="40"/>
      <c r="P404" s="40"/>
      <c r="Q404" s="40"/>
      <c r="R404" s="44"/>
      <c r="T404" s="32"/>
      <c r="W404" s="33"/>
      <c r="Y404" s="32"/>
      <c r="AB404" s="33"/>
      <c r="AD404" s="32"/>
      <c r="AG404" s="33"/>
      <c r="AI404" s="32"/>
      <c r="AL404" s="33"/>
      <c r="AN404" s="32"/>
      <c r="AR404" s="32"/>
      <c r="AS404" s="32"/>
    </row>
    <row r="405" spans="1:45" ht="13.5" customHeight="1" x14ac:dyDescent="0.2">
      <c r="A405" s="14"/>
      <c r="B405" s="48"/>
      <c r="H405" s="33"/>
      <c r="N405" s="56"/>
      <c r="O405" s="40"/>
      <c r="P405" s="40"/>
      <c r="Q405" s="40"/>
      <c r="R405" s="44"/>
      <c r="T405" s="32"/>
      <c r="W405" s="33"/>
      <c r="Y405" s="32"/>
      <c r="AB405" s="33"/>
      <c r="AD405" s="32"/>
      <c r="AG405" s="33"/>
      <c r="AI405" s="32"/>
      <c r="AL405" s="33"/>
      <c r="AN405" s="32"/>
      <c r="AR405" s="32"/>
      <c r="AS405" s="32"/>
    </row>
    <row r="406" spans="1:45" ht="13.5" customHeight="1" x14ac:dyDescent="0.2">
      <c r="A406" s="14"/>
      <c r="C406" s="173" t="s">
        <v>127</v>
      </c>
      <c r="D406" s="49" t="s">
        <v>128</v>
      </c>
      <c r="E406" s="7">
        <v>1878</v>
      </c>
      <c r="F406" s="8" t="s">
        <v>130</v>
      </c>
      <c r="G406" s="101">
        <v>63</v>
      </c>
      <c r="H406" s="33"/>
      <c r="N406" s="56"/>
      <c r="O406" s="40"/>
      <c r="P406" s="40"/>
      <c r="Q406" s="40"/>
      <c r="R406" s="44"/>
      <c r="T406" s="32"/>
      <c r="W406" s="33"/>
      <c r="Y406" s="32"/>
      <c r="AB406" s="33"/>
      <c r="AD406" s="32"/>
      <c r="AG406" s="33"/>
      <c r="AI406" s="32"/>
      <c r="AL406" s="33"/>
      <c r="AN406" s="32"/>
      <c r="AR406" s="32"/>
      <c r="AS406" s="32"/>
    </row>
    <row r="407" spans="1:45" ht="13.5" customHeight="1" x14ac:dyDescent="0.2">
      <c r="A407" s="14"/>
      <c r="C407" s="178" t="s">
        <v>127</v>
      </c>
      <c r="D407" s="49" t="s">
        <v>134</v>
      </c>
      <c r="E407" s="7">
        <v>1871</v>
      </c>
      <c r="F407" s="8" t="s">
        <v>135</v>
      </c>
      <c r="G407" s="101">
        <v>85</v>
      </c>
      <c r="H407" s="33"/>
      <c r="N407" s="56"/>
      <c r="O407" s="40"/>
      <c r="P407" s="40"/>
      <c r="Q407" s="40"/>
      <c r="R407" s="44"/>
      <c r="T407" s="32"/>
      <c r="W407" s="33"/>
      <c r="Y407" s="32"/>
      <c r="AB407" s="33"/>
      <c r="AD407" s="32"/>
      <c r="AG407" s="33"/>
      <c r="AI407" s="32"/>
      <c r="AL407" s="33"/>
      <c r="AN407" s="32"/>
      <c r="AR407" s="32"/>
      <c r="AS407" s="32"/>
    </row>
    <row r="408" spans="1:45" ht="13.5" customHeight="1" x14ac:dyDescent="0.2">
      <c r="A408" s="14"/>
      <c r="H408" s="33"/>
      <c r="N408" s="56"/>
      <c r="O408" s="32"/>
      <c r="R408" s="33"/>
      <c r="T408" s="32"/>
      <c r="W408" s="33"/>
      <c r="Y408" s="32"/>
      <c r="AB408" s="33"/>
      <c r="AD408" s="32"/>
      <c r="AG408" s="33"/>
      <c r="AI408" s="32"/>
      <c r="AL408" s="33"/>
      <c r="AN408" s="32"/>
      <c r="AR408" s="32"/>
      <c r="AS408" s="32"/>
    </row>
    <row r="409" spans="1:45" ht="13.5" customHeight="1" x14ac:dyDescent="0.2">
      <c r="A409" s="14"/>
      <c r="D409" s="271" t="s">
        <v>802</v>
      </c>
      <c r="E409" s="272"/>
      <c r="F409" s="272"/>
      <c r="H409" s="33"/>
      <c r="N409" s="56"/>
      <c r="O409" s="32"/>
      <c r="R409" s="33"/>
      <c r="T409" s="32"/>
      <c r="W409" s="33"/>
      <c r="Y409" s="32"/>
      <c r="AB409" s="33"/>
      <c r="AD409" s="32"/>
      <c r="AG409" s="33"/>
      <c r="AI409" s="32"/>
      <c r="AL409" s="33"/>
      <c r="AN409" s="32"/>
      <c r="AR409" s="32"/>
      <c r="AS409" s="32"/>
    </row>
    <row r="410" spans="1:45" ht="13.5" customHeight="1" x14ac:dyDescent="0.2">
      <c r="A410" s="14"/>
      <c r="D410" s="272"/>
      <c r="E410" s="272"/>
      <c r="F410" s="272"/>
      <c r="H410" s="33"/>
      <c r="O410" s="32"/>
      <c r="R410" s="33"/>
      <c r="T410" s="32"/>
      <c r="W410" s="33"/>
      <c r="Y410" s="32"/>
      <c r="AB410" s="33"/>
      <c r="AD410" s="32"/>
      <c r="AG410" s="33"/>
      <c r="AI410" s="32"/>
      <c r="AL410" s="33"/>
      <c r="AN410" s="32"/>
      <c r="AR410" s="32"/>
      <c r="AS410" s="32"/>
    </row>
    <row r="411" spans="1:45" ht="13.5" customHeight="1" x14ac:dyDescent="0.2">
      <c r="A411" s="14"/>
      <c r="H411" s="33"/>
      <c r="O411" s="32"/>
      <c r="R411" s="33"/>
      <c r="T411" s="32"/>
      <c r="W411" s="33"/>
      <c r="Y411" s="32"/>
      <c r="AB411" s="33"/>
      <c r="AD411" s="32"/>
      <c r="AG411" s="33"/>
      <c r="AI411" s="32"/>
      <c r="AL411" s="33"/>
      <c r="AN411" s="32"/>
      <c r="AR411" s="32"/>
      <c r="AS411" s="32"/>
    </row>
    <row r="412" spans="1:45" ht="13.5" customHeight="1" x14ac:dyDescent="0.2">
      <c r="A412" s="14"/>
      <c r="B412" s="48"/>
      <c r="H412" s="33"/>
      <c r="O412" s="32"/>
      <c r="R412" s="33"/>
      <c r="T412" s="32"/>
      <c r="W412" s="33"/>
      <c r="Y412" s="32"/>
      <c r="AB412" s="33"/>
      <c r="AD412" s="32"/>
      <c r="AG412" s="33"/>
      <c r="AI412" s="32"/>
      <c r="AL412" s="33"/>
      <c r="AN412" s="32"/>
      <c r="AR412" s="32"/>
      <c r="AS412" s="32"/>
    </row>
    <row r="413" spans="1:45" ht="13.5" customHeight="1" thickBot="1" x14ac:dyDescent="0.25">
      <c r="A413" s="14"/>
      <c r="B413" s="53"/>
      <c r="C413" s="59"/>
      <c r="D413" s="246"/>
      <c r="E413" s="54"/>
      <c r="F413" s="54"/>
      <c r="G413" s="189"/>
      <c r="H413" s="33"/>
      <c r="O413" s="32"/>
      <c r="R413" s="33"/>
      <c r="T413" s="32"/>
      <c r="W413" s="33"/>
      <c r="Y413" s="32"/>
      <c r="AB413" s="33"/>
      <c r="AD413" s="32"/>
      <c r="AG413" s="33"/>
      <c r="AI413" s="32"/>
      <c r="AL413" s="33"/>
      <c r="AN413" s="32"/>
      <c r="AR413" s="32"/>
      <c r="AS413" s="32"/>
    </row>
    <row r="414" spans="1:45" ht="13.5" customHeight="1" x14ac:dyDescent="0.2">
      <c r="A414" s="14"/>
      <c r="B414" s="61"/>
      <c r="C414" s="67"/>
      <c r="D414" s="103"/>
      <c r="E414" s="37"/>
      <c r="F414" s="37"/>
      <c r="G414" s="186"/>
      <c r="H414" s="33"/>
      <c r="O414" s="32"/>
      <c r="R414" s="33"/>
      <c r="T414" s="32"/>
      <c r="W414" s="33"/>
      <c r="Y414" s="32"/>
      <c r="AB414" s="33"/>
      <c r="AD414" s="32"/>
      <c r="AG414" s="33"/>
      <c r="AI414" s="32"/>
      <c r="AL414" s="33"/>
      <c r="AN414" s="32"/>
      <c r="AR414" s="32"/>
      <c r="AS414" s="32"/>
    </row>
    <row r="415" spans="1:45" ht="13.5" customHeight="1" x14ac:dyDescent="0.2">
      <c r="A415" s="14"/>
      <c r="B415" s="48"/>
      <c r="H415" s="33"/>
      <c r="O415" s="32"/>
      <c r="R415" s="33"/>
      <c r="T415" s="32"/>
      <c r="W415" s="33"/>
      <c r="Y415" s="32"/>
      <c r="AB415" s="33"/>
      <c r="AD415" s="32"/>
      <c r="AG415" s="33"/>
      <c r="AI415" s="32"/>
      <c r="AL415" s="33"/>
      <c r="AN415" s="32"/>
      <c r="AR415" s="32"/>
      <c r="AS415" s="32"/>
    </row>
    <row r="416" spans="1:45" ht="13.5" customHeight="1" x14ac:dyDescent="0.2">
      <c r="A416" s="14"/>
      <c r="B416" s="48"/>
      <c r="C416" s="178" t="s">
        <v>121</v>
      </c>
      <c r="D416" s="49" t="s">
        <v>5</v>
      </c>
      <c r="E416" s="7">
        <v>1865</v>
      </c>
      <c r="F416" s="8" t="s">
        <v>129</v>
      </c>
      <c r="G416" s="101">
        <v>71</v>
      </c>
      <c r="H416" s="33"/>
      <c r="O416" s="32"/>
      <c r="R416" s="33"/>
      <c r="T416" s="32"/>
      <c r="W416" s="33"/>
      <c r="Y416" s="32"/>
      <c r="AB416" s="33"/>
      <c r="AD416" s="32"/>
      <c r="AG416" s="33"/>
      <c r="AI416" s="32"/>
      <c r="AL416" s="33"/>
      <c r="AN416" s="32"/>
      <c r="AR416" s="32"/>
      <c r="AS416" s="32"/>
    </row>
    <row r="417" spans="1:45" ht="13.5" customHeight="1" x14ac:dyDescent="0.2">
      <c r="A417" s="14"/>
      <c r="C417" s="178" t="s">
        <v>121</v>
      </c>
      <c r="D417" s="49" t="s">
        <v>42</v>
      </c>
      <c r="E417" s="7">
        <v>1866</v>
      </c>
      <c r="F417" s="122">
        <v>13502</v>
      </c>
      <c r="G417" s="101">
        <v>70</v>
      </c>
      <c r="H417" s="33"/>
      <c r="O417" s="32"/>
      <c r="R417" s="33"/>
      <c r="T417" s="32"/>
      <c r="W417" s="33"/>
      <c r="Y417" s="32"/>
      <c r="AB417" s="33"/>
      <c r="AD417" s="32"/>
      <c r="AG417" s="33"/>
      <c r="AI417" s="32"/>
      <c r="AL417" s="33"/>
      <c r="AN417" s="32"/>
      <c r="AR417" s="32"/>
      <c r="AS417" s="32"/>
    </row>
    <row r="418" spans="1:45" ht="13.5" customHeight="1" x14ac:dyDescent="0.2">
      <c r="A418" s="14"/>
      <c r="B418" s="48"/>
      <c r="H418" s="33"/>
      <c r="O418" s="32"/>
      <c r="R418" s="33"/>
      <c r="T418" s="32"/>
      <c r="W418" s="33"/>
      <c r="Y418" s="32"/>
      <c r="AB418" s="33"/>
      <c r="AD418" s="32"/>
      <c r="AG418" s="33"/>
      <c r="AI418" s="32"/>
      <c r="AL418" s="33"/>
      <c r="AN418" s="32"/>
      <c r="AR418" s="32"/>
      <c r="AS418" s="32"/>
    </row>
    <row r="419" spans="1:45" ht="13.5" customHeight="1" x14ac:dyDescent="0.2">
      <c r="A419" s="14"/>
      <c r="B419" s="48"/>
      <c r="D419" s="271" t="s">
        <v>803</v>
      </c>
      <c r="E419" s="272"/>
      <c r="F419" s="272"/>
      <c r="H419" s="33"/>
      <c r="O419" s="32"/>
      <c r="R419" s="33"/>
      <c r="T419" s="32"/>
      <c r="W419" s="33"/>
      <c r="Y419" s="32"/>
      <c r="AB419" s="33"/>
      <c r="AD419" s="32"/>
      <c r="AG419" s="33"/>
      <c r="AI419" s="32"/>
      <c r="AL419" s="33"/>
      <c r="AN419" s="32"/>
      <c r="AR419" s="32"/>
      <c r="AS419" s="32"/>
    </row>
    <row r="420" spans="1:45" ht="13.5" customHeight="1" x14ac:dyDescent="0.2">
      <c r="A420" s="14"/>
      <c r="B420" s="48"/>
      <c r="C420" s="259"/>
      <c r="D420" s="271"/>
      <c r="E420" s="272"/>
      <c r="F420" s="272"/>
      <c r="H420" s="33"/>
      <c r="K420" s="260"/>
      <c r="O420" s="32"/>
      <c r="R420" s="33"/>
      <c r="T420" s="32"/>
      <c r="W420" s="33"/>
      <c r="Y420" s="32"/>
      <c r="AB420" s="33"/>
      <c r="AD420" s="32"/>
      <c r="AG420" s="33"/>
      <c r="AI420" s="32"/>
      <c r="AL420" s="33"/>
      <c r="AN420" s="32"/>
      <c r="AR420" s="32"/>
      <c r="AS420" s="32"/>
    </row>
    <row r="421" spans="1:45" ht="13.5" customHeight="1" x14ac:dyDescent="0.2">
      <c r="A421" s="14"/>
      <c r="B421" s="48"/>
      <c r="C421" s="259"/>
      <c r="D421" s="271"/>
      <c r="E421" s="272"/>
      <c r="F421" s="272"/>
      <c r="H421" s="33"/>
      <c r="K421" s="260"/>
      <c r="O421" s="32"/>
      <c r="R421" s="33"/>
      <c r="T421" s="32"/>
      <c r="W421" s="33"/>
      <c r="Y421" s="32"/>
      <c r="AB421" s="33"/>
      <c r="AD421" s="32"/>
      <c r="AG421" s="33"/>
      <c r="AI421" s="32"/>
      <c r="AL421" s="33"/>
      <c r="AN421" s="32"/>
      <c r="AR421" s="32"/>
      <c r="AS421" s="32"/>
    </row>
    <row r="422" spans="1:45" ht="13.5" customHeight="1" x14ac:dyDescent="0.2">
      <c r="A422" s="14"/>
      <c r="D422" s="272"/>
      <c r="E422" s="272"/>
      <c r="F422" s="272"/>
      <c r="H422" s="33"/>
      <c r="O422" s="32"/>
      <c r="R422" s="33"/>
      <c r="T422" s="32"/>
      <c r="W422" s="33"/>
      <c r="Y422" s="32"/>
      <c r="AB422" s="33"/>
      <c r="AD422" s="32"/>
      <c r="AG422" s="33"/>
      <c r="AI422" s="32"/>
      <c r="AL422" s="33"/>
      <c r="AN422" s="32"/>
      <c r="AR422" s="32"/>
      <c r="AS422" s="32"/>
    </row>
    <row r="423" spans="1:45" ht="13.5" customHeight="1" x14ac:dyDescent="0.2">
      <c r="A423" s="14"/>
      <c r="D423" s="272"/>
      <c r="E423" s="272"/>
      <c r="F423" s="272"/>
      <c r="H423" s="33"/>
      <c r="O423" s="32"/>
      <c r="R423" s="33"/>
      <c r="T423" s="32"/>
      <c r="W423" s="33"/>
      <c r="Y423" s="32"/>
      <c r="AB423" s="33"/>
      <c r="AD423" s="32"/>
      <c r="AG423" s="33"/>
      <c r="AI423" s="32"/>
      <c r="AL423" s="33"/>
      <c r="AN423" s="32"/>
      <c r="AR423" s="32"/>
      <c r="AS423" s="32"/>
    </row>
    <row r="424" spans="1:45" ht="13.5" customHeight="1" thickBot="1" x14ac:dyDescent="0.25">
      <c r="A424" s="14"/>
      <c r="B424" s="55"/>
      <c r="C424" s="59"/>
      <c r="D424" s="246"/>
      <c r="E424" s="54"/>
      <c r="F424" s="54"/>
      <c r="G424" s="189"/>
      <c r="H424" s="33"/>
      <c r="O424" s="32"/>
      <c r="R424" s="33"/>
      <c r="T424" s="32"/>
      <c r="W424" s="33"/>
      <c r="Y424" s="32"/>
      <c r="AB424" s="33"/>
      <c r="AD424" s="32"/>
      <c r="AG424" s="33"/>
      <c r="AI424" s="32"/>
      <c r="AL424" s="33"/>
      <c r="AN424" s="32"/>
      <c r="AR424" s="32"/>
      <c r="AS424" s="32"/>
    </row>
    <row r="425" spans="1:45" ht="13.5" customHeight="1" x14ac:dyDescent="0.2">
      <c r="A425" s="14"/>
      <c r="B425" s="36"/>
      <c r="C425" s="67"/>
      <c r="D425" s="103"/>
      <c r="E425" s="37"/>
      <c r="F425" s="37"/>
      <c r="G425" s="186"/>
      <c r="H425" s="33"/>
      <c r="O425" s="32"/>
      <c r="R425" s="33"/>
      <c r="T425" s="32"/>
      <c r="W425" s="33"/>
      <c r="Y425" s="32"/>
      <c r="AB425" s="33"/>
      <c r="AD425" s="32"/>
      <c r="AG425" s="33"/>
      <c r="AI425" s="32"/>
      <c r="AL425" s="33"/>
      <c r="AN425" s="32"/>
      <c r="AR425" s="32"/>
      <c r="AS425" s="32"/>
    </row>
    <row r="426" spans="1:45" ht="13.5" customHeight="1" x14ac:dyDescent="0.2">
      <c r="A426" s="14"/>
      <c r="H426" s="33"/>
      <c r="O426" s="32"/>
      <c r="R426" s="33"/>
      <c r="T426" s="32"/>
      <c r="W426" s="33"/>
      <c r="Y426" s="32"/>
      <c r="AB426" s="33"/>
      <c r="AD426" s="32"/>
      <c r="AG426" s="33"/>
      <c r="AI426" s="32"/>
      <c r="AL426" s="33"/>
      <c r="AN426" s="32"/>
      <c r="AR426" s="32"/>
      <c r="AS426" s="32"/>
    </row>
    <row r="427" spans="1:45" ht="13.5" customHeight="1" x14ac:dyDescent="0.2">
      <c r="A427" s="14"/>
      <c r="C427" s="176" t="s">
        <v>137</v>
      </c>
      <c r="D427" s="129" t="s">
        <v>138</v>
      </c>
      <c r="E427" s="11">
        <v>1889</v>
      </c>
      <c r="F427" s="11" t="s">
        <v>148</v>
      </c>
      <c r="G427" s="101">
        <f>SUM(1895-E427)</f>
        <v>6</v>
      </c>
      <c r="H427" s="33"/>
      <c r="O427" s="32"/>
      <c r="R427" s="33"/>
      <c r="T427" s="32"/>
      <c r="W427" s="33"/>
      <c r="Y427" s="32"/>
      <c r="AB427" s="33"/>
      <c r="AD427" s="32"/>
      <c r="AG427" s="33"/>
      <c r="AI427" s="32"/>
      <c r="AL427" s="33"/>
      <c r="AN427" s="32"/>
      <c r="AR427" s="32"/>
      <c r="AS427" s="32"/>
    </row>
    <row r="428" spans="1:45" ht="13.5" customHeight="1" x14ac:dyDescent="0.2">
      <c r="A428" s="14"/>
      <c r="C428" s="176" t="s">
        <v>137</v>
      </c>
      <c r="D428" s="139" t="s">
        <v>138</v>
      </c>
      <c r="E428" s="100">
        <v>1883</v>
      </c>
      <c r="F428" s="196" t="s">
        <v>772</v>
      </c>
      <c r="G428" s="101">
        <f>SUM(1900-E428)</f>
        <v>17</v>
      </c>
      <c r="H428" s="33"/>
      <c r="O428" s="32"/>
      <c r="R428" s="33"/>
      <c r="T428" s="32"/>
      <c r="W428" s="33"/>
      <c r="Y428" s="32"/>
      <c r="AB428" s="33"/>
      <c r="AD428" s="32"/>
      <c r="AG428" s="33"/>
      <c r="AI428" s="32"/>
      <c r="AL428" s="33"/>
      <c r="AN428" s="32"/>
      <c r="AR428" s="32"/>
      <c r="AS428" s="32"/>
    </row>
    <row r="429" spans="1:45" ht="13.5" customHeight="1" x14ac:dyDescent="0.2">
      <c r="A429" s="14"/>
      <c r="D429" s="139"/>
      <c r="H429" s="33"/>
      <c r="O429" s="32"/>
      <c r="R429" s="33"/>
      <c r="T429" s="32"/>
      <c r="W429" s="33"/>
      <c r="Y429" s="32"/>
      <c r="AB429" s="33"/>
      <c r="AD429" s="32"/>
      <c r="AG429" s="33"/>
      <c r="AI429" s="32"/>
      <c r="AL429" s="33"/>
      <c r="AN429" s="32"/>
      <c r="AR429" s="32"/>
      <c r="AS429" s="32"/>
    </row>
    <row r="430" spans="1:45" ht="13.5" customHeight="1" x14ac:dyDescent="0.2">
      <c r="A430" s="14"/>
      <c r="D430" s="139"/>
      <c r="H430" s="33"/>
      <c r="O430" s="32"/>
      <c r="R430" s="33"/>
      <c r="T430" s="32"/>
      <c r="W430" s="33"/>
      <c r="Y430" s="32"/>
      <c r="AB430" s="33"/>
      <c r="AD430" s="32"/>
      <c r="AG430" s="33"/>
      <c r="AI430" s="32"/>
      <c r="AL430" s="33"/>
      <c r="AN430" s="32"/>
      <c r="AR430" s="32"/>
      <c r="AS430" s="32"/>
    </row>
    <row r="431" spans="1:45" ht="13.5" customHeight="1" x14ac:dyDescent="0.2">
      <c r="A431" s="14"/>
      <c r="D431" s="139"/>
      <c r="H431" s="33"/>
      <c r="O431" s="32"/>
      <c r="R431" s="33"/>
      <c r="T431" s="32"/>
      <c r="W431" s="33"/>
      <c r="Y431" s="32"/>
      <c r="AB431" s="33"/>
      <c r="AD431" s="32"/>
      <c r="AG431" s="33"/>
      <c r="AI431" s="32"/>
      <c r="AL431" s="33"/>
      <c r="AN431" s="32"/>
      <c r="AR431" s="32"/>
      <c r="AS431" s="32"/>
    </row>
    <row r="432" spans="1:45" ht="13.5" customHeight="1" x14ac:dyDescent="0.2">
      <c r="A432" s="14"/>
      <c r="D432" s="139"/>
      <c r="H432" s="33"/>
      <c r="O432" s="32"/>
      <c r="R432" s="33"/>
      <c r="T432" s="32"/>
      <c r="W432" s="33"/>
      <c r="Y432" s="32"/>
      <c r="AB432" s="33"/>
      <c r="AD432" s="32"/>
      <c r="AG432" s="33"/>
      <c r="AI432" s="32"/>
      <c r="AL432" s="33"/>
      <c r="AN432" s="32"/>
      <c r="AR432" s="32"/>
      <c r="AS432" s="32"/>
    </row>
    <row r="433" spans="1:45" ht="13.5" customHeight="1" thickBot="1" x14ac:dyDescent="0.25">
      <c r="A433" s="14"/>
      <c r="B433" s="55"/>
      <c r="C433" s="59"/>
      <c r="D433" s="268"/>
      <c r="E433" s="54"/>
      <c r="F433" s="54"/>
      <c r="G433" s="189"/>
      <c r="H433" s="33"/>
      <c r="O433" s="32"/>
      <c r="R433" s="33"/>
      <c r="T433" s="32"/>
      <c r="W433" s="33"/>
      <c r="Y433" s="32"/>
      <c r="AB433" s="33"/>
      <c r="AD433" s="32"/>
      <c r="AG433" s="33"/>
      <c r="AI433" s="32"/>
      <c r="AL433" s="33"/>
      <c r="AN433" s="32"/>
      <c r="AR433" s="32"/>
      <c r="AS433" s="32"/>
    </row>
    <row r="434" spans="1:45" ht="13.5" customHeight="1" x14ac:dyDescent="0.2">
      <c r="A434" s="14"/>
      <c r="B434" s="61"/>
      <c r="C434" s="67"/>
      <c r="D434" s="269"/>
      <c r="E434" s="37"/>
      <c r="F434" s="37"/>
      <c r="G434" s="186"/>
      <c r="H434" s="33"/>
      <c r="O434" s="32"/>
      <c r="R434" s="33"/>
      <c r="T434" s="32"/>
      <c r="W434" s="33"/>
      <c r="Y434" s="32"/>
      <c r="AB434" s="33"/>
      <c r="AD434" s="32"/>
      <c r="AG434" s="33"/>
      <c r="AI434" s="32"/>
      <c r="AL434" s="33"/>
      <c r="AN434" s="32"/>
      <c r="AR434" s="32"/>
      <c r="AS434" s="32"/>
    </row>
    <row r="435" spans="1:45" ht="13.5" customHeight="1" x14ac:dyDescent="0.2">
      <c r="A435" s="14"/>
      <c r="B435" s="48"/>
      <c r="D435" s="139"/>
      <c r="H435" s="33"/>
      <c r="O435" s="32"/>
      <c r="R435" s="33"/>
      <c r="T435" s="32"/>
      <c r="W435" s="33"/>
      <c r="Y435" s="32"/>
      <c r="AB435" s="33"/>
      <c r="AD435" s="32"/>
      <c r="AG435" s="33"/>
      <c r="AI435" s="32"/>
      <c r="AL435" s="33"/>
      <c r="AN435" s="32"/>
      <c r="AR435" s="32"/>
      <c r="AS435" s="32"/>
    </row>
    <row r="436" spans="1:45" ht="13.5" customHeight="1" x14ac:dyDescent="0.2">
      <c r="A436" s="14"/>
      <c r="B436" s="48"/>
      <c r="C436" s="176" t="s">
        <v>137</v>
      </c>
      <c r="D436" s="129" t="s">
        <v>8</v>
      </c>
      <c r="E436" s="11">
        <v>1896</v>
      </c>
      <c r="F436" s="114" t="s">
        <v>149</v>
      </c>
      <c r="G436" s="101">
        <f>SUM(1901-E436)</f>
        <v>5</v>
      </c>
      <c r="H436" s="33"/>
      <c r="O436" s="32"/>
      <c r="R436" s="33"/>
      <c r="T436" s="32"/>
      <c r="W436" s="33"/>
      <c r="Y436" s="32"/>
      <c r="AB436" s="33"/>
      <c r="AD436" s="32"/>
      <c r="AG436" s="33"/>
      <c r="AI436" s="32"/>
      <c r="AL436" s="33"/>
      <c r="AN436" s="32"/>
      <c r="AR436" s="32"/>
      <c r="AS436" s="32"/>
    </row>
    <row r="437" spans="1:45" ht="13.5" customHeight="1" x14ac:dyDescent="0.2">
      <c r="A437" s="14"/>
      <c r="B437" s="48"/>
      <c r="H437" s="33"/>
      <c r="O437" s="32"/>
      <c r="R437" s="33"/>
      <c r="T437" s="32"/>
      <c r="W437" s="33"/>
      <c r="Y437" s="32"/>
      <c r="AB437" s="33"/>
      <c r="AD437" s="32"/>
      <c r="AG437" s="33"/>
      <c r="AI437" s="32"/>
      <c r="AL437" s="33"/>
      <c r="AN437" s="32"/>
      <c r="AR437" s="32"/>
      <c r="AS437" s="32"/>
    </row>
    <row r="438" spans="1:45" ht="13.5" customHeight="1" x14ac:dyDescent="0.2">
      <c r="A438" s="14"/>
      <c r="B438" s="48"/>
      <c r="H438" s="33"/>
      <c r="O438" s="32"/>
      <c r="R438" s="33"/>
      <c r="T438" s="32"/>
      <c r="W438" s="33"/>
      <c r="Y438" s="32"/>
      <c r="AB438" s="33"/>
      <c r="AD438" s="32"/>
      <c r="AG438" s="33"/>
      <c r="AI438" s="32"/>
      <c r="AL438" s="33"/>
      <c r="AN438" s="32"/>
      <c r="AR438" s="32"/>
      <c r="AS438" s="32"/>
    </row>
    <row r="439" spans="1:45" ht="13.5" customHeight="1" x14ac:dyDescent="0.2">
      <c r="A439" s="14"/>
      <c r="B439" s="48"/>
      <c r="H439" s="33"/>
      <c r="O439" s="32"/>
      <c r="R439" s="33"/>
      <c r="T439" s="32"/>
      <c r="W439" s="33"/>
      <c r="Y439" s="32"/>
      <c r="AB439" s="33"/>
      <c r="AD439" s="32"/>
      <c r="AG439" s="33"/>
      <c r="AI439" s="32"/>
      <c r="AL439" s="33"/>
      <c r="AN439" s="32"/>
      <c r="AR439" s="32"/>
      <c r="AS439" s="32"/>
    </row>
    <row r="440" spans="1:45" ht="13.5" customHeight="1" x14ac:dyDescent="0.2">
      <c r="A440" s="14"/>
      <c r="B440" s="48"/>
      <c r="H440" s="33"/>
      <c r="O440" s="32"/>
      <c r="R440" s="33"/>
      <c r="T440" s="32"/>
      <c r="W440" s="33"/>
      <c r="Y440" s="32"/>
      <c r="AB440" s="33"/>
      <c r="AD440" s="32"/>
      <c r="AG440" s="33"/>
      <c r="AI440" s="32"/>
      <c r="AL440" s="33"/>
      <c r="AN440" s="32"/>
      <c r="AR440" s="32"/>
      <c r="AS440" s="32"/>
    </row>
    <row r="441" spans="1:45" ht="13.5" customHeight="1" x14ac:dyDescent="0.2">
      <c r="A441" s="14"/>
      <c r="B441" s="48"/>
      <c r="H441" s="33"/>
      <c r="O441" s="32"/>
      <c r="R441" s="33"/>
      <c r="T441" s="32"/>
      <c r="W441" s="33"/>
      <c r="Y441" s="32"/>
      <c r="AB441" s="33"/>
      <c r="AD441" s="32"/>
      <c r="AG441" s="33"/>
      <c r="AI441" s="32"/>
      <c r="AL441" s="33"/>
      <c r="AN441" s="32"/>
      <c r="AR441" s="32"/>
      <c r="AS441" s="32"/>
    </row>
    <row r="442" spans="1:45" ht="13.5" customHeight="1" thickBot="1" x14ac:dyDescent="0.25">
      <c r="A442" s="14"/>
      <c r="B442" s="53"/>
      <c r="C442" s="59"/>
      <c r="D442" s="246"/>
      <c r="E442" s="54"/>
      <c r="F442" s="54"/>
      <c r="G442" s="189"/>
      <c r="H442" s="33"/>
      <c r="O442" s="32"/>
      <c r="R442" s="33"/>
      <c r="T442" s="32"/>
      <c r="W442" s="33"/>
      <c r="Y442" s="32"/>
      <c r="AB442" s="33"/>
      <c r="AD442" s="32"/>
      <c r="AG442" s="33"/>
      <c r="AI442" s="32"/>
      <c r="AL442" s="33"/>
      <c r="AN442" s="32"/>
      <c r="AR442" s="32"/>
      <c r="AS442" s="32"/>
    </row>
    <row r="443" spans="1:45" ht="13.5" customHeight="1" x14ac:dyDescent="0.2">
      <c r="A443" s="14"/>
      <c r="B443" s="36"/>
      <c r="C443" s="67"/>
      <c r="D443" s="103"/>
      <c r="E443" s="37"/>
      <c r="F443" s="37"/>
      <c r="G443" s="186"/>
      <c r="H443" s="33"/>
      <c r="O443" s="32"/>
      <c r="R443" s="33"/>
      <c r="T443" s="32"/>
      <c r="W443" s="33"/>
      <c r="Y443" s="32"/>
      <c r="AB443" s="33"/>
      <c r="AD443" s="32"/>
      <c r="AG443" s="33"/>
      <c r="AI443" s="32"/>
      <c r="AL443" s="33"/>
      <c r="AN443" s="32"/>
      <c r="AR443" s="32"/>
      <c r="AS443" s="32"/>
    </row>
    <row r="444" spans="1:45" ht="13.5" customHeight="1" x14ac:dyDescent="0.2">
      <c r="A444" s="14"/>
      <c r="H444" s="33"/>
      <c r="O444" s="32"/>
      <c r="R444" s="33"/>
      <c r="T444" s="32"/>
      <c r="W444" s="33"/>
      <c r="Y444" s="32"/>
      <c r="AB444" s="33"/>
      <c r="AD444" s="32"/>
      <c r="AG444" s="33"/>
      <c r="AI444" s="32"/>
      <c r="AL444" s="33"/>
      <c r="AN444" s="32"/>
      <c r="AR444" s="32"/>
      <c r="AS444" s="32"/>
    </row>
    <row r="445" spans="1:45" ht="13.5" customHeight="1" x14ac:dyDescent="0.2">
      <c r="A445" s="14"/>
      <c r="C445" s="25" t="s">
        <v>139</v>
      </c>
      <c r="D445" s="8" t="s">
        <v>140</v>
      </c>
      <c r="E445" s="8">
        <v>1832</v>
      </c>
      <c r="F445" s="8" t="s">
        <v>150</v>
      </c>
      <c r="G445" s="190">
        <f>SUM(1913-E445)</f>
        <v>81</v>
      </c>
      <c r="H445" s="33"/>
      <c r="O445" s="32"/>
      <c r="R445" s="33"/>
      <c r="T445" s="32"/>
      <c r="W445" s="33"/>
      <c r="Y445" s="32"/>
      <c r="AB445" s="33"/>
      <c r="AD445" s="32"/>
      <c r="AG445" s="33"/>
      <c r="AI445" s="32"/>
      <c r="AL445" s="33"/>
      <c r="AN445" s="32"/>
      <c r="AR445" s="32"/>
      <c r="AS445" s="32"/>
    </row>
    <row r="446" spans="1:45" ht="13.5" customHeight="1" x14ac:dyDescent="0.2">
      <c r="A446" s="14"/>
      <c r="C446" s="25" t="s">
        <v>139</v>
      </c>
      <c r="D446" s="8" t="s">
        <v>70</v>
      </c>
      <c r="E446" s="8">
        <v>1833</v>
      </c>
      <c r="F446" s="8" t="s">
        <v>157</v>
      </c>
      <c r="G446" s="190">
        <f>SUM(1914-E446)</f>
        <v>81</v>
      </c>
      <c r="H446" s="33"/>
      <c r="O446" s="32"/>
      <c r="R446" s="33"/>
      <c r="T446" s="32"/>
      <c r="W446" s="33"/>
      <c r="Y446" s="32"/>
      <c r="AB446" s="33"/>
      <c r="AD446" s="32"/>
      <c r="AG446" s="33"/>
      <c r="AI446" s="32"/>
      <c r="AL446" s="33"/>
      <c r="AN446" s="32"/>
      <c r="AR446" s="32"/>
      <c r="AS446" s="32"/>
    </row>
    <row r="447" spans="1:45" ht="13.5" customHeight="1" x14ac:dyDescent="0.2">
      <c r="A447" s="14"/>
      <c r="C447" s="25"/>
      <c r="D447" s="8"/>
      <c r="E447" s="8"/>
      <c r="F447" s="8"/>
      <c r="G447" s="190"/>
      <c r="H447" s="33"/>
      <c r="K447" s="260"/>
      <c r="O447" s="32"/>
      <c r="R447" s="33"/>
      <c r="T447" s="32"/>
      <c r="W447" s="33"/>
      <c r="Y447" s="32"/>
      <c r="AB447" s="33"/>
      <c r="AD447" s="32"/>
      <c r="AG447" s="33"/>
      <c r="AI447" s="32"/>
      <c r="AL447" s="33"/>
      <c r="AN447" s="32"/>
      <c r="AR447" s="32"/>
      <c r="AS447" s="32"/>
    </row>
    <row r="448" spans="1:45" ht="13.5" customHeight="1" x14ac:dyDescent="0.2">
      <c r="A448" s="14"/>
      <c r="C448" s="25"/>
      <c r="D448" s="294" t="s">
        <v>804</v>
      </c>
      <c r="E448" s="295"/>
      <c r="F448" s="295"/>
      <c r="G448" s="190"/>
      <c r="H448" s="33"/>
      <c r="K448" s="260"/>
      <c r="O448" s="32"/>
      <c r="R448" s="33"/>
      <c r="T448" s="32"/>
      <c r="W448" s="33"/>
      <c r="Y448" s="32"/>
      <c r="AB448" s="33"/>
      <c r="AD448" s="32"/>
      <c r="AG448" s="33"/>
      <c r="AI448" s="32"/>
      <c r="AL448" s="33"/>
      <c r="AN448" s="32"/>
      <c r="AR448" s="32"/>
      <c r="AS448" s="32"/>
    </row>
    <row r="449" spans="1:45" ht="13.5" customHeight="1" x14ac:dyDescent="0.2">
      <c r="A449" s="14"/>
      <c r="D449" s="295"/>
      <c r="E449" s="295"/>
      <c r="F449" s="295"/>
      <c r="H449" s="33"/>
      <c r="O449" s="32"/>
      <c r="R449" s="33"/>
      <c r="T449" s="32"/>
      <c r="W449" s="33"/>
      <c r="Y449" s="32"/>
      <c r="AB449" s="33"/>
      <c r="AD449" s="32"/>
      <c r="AG449" s="33"/>
      <c r="AI449" s="32"/>
      <c r="AL449" s="33"/>
      <c r="AN449" s="32"/>
      <c r="AR449" s="32"/>
      <c r="AS449" s="32"/>
    </row>
    <row r="450" spans="1:45" ht="13.5" customHeight="1" x14ac:dyDescent="0.2">
      <c r="A450" s="14"/>
      <c r="D450" s="295"/>
      <c r="E450" s="295"/>
      <c r="F450" s="295"/>
      <c r="H450" s="33"/>
      <c r="O450" s="32"/>
      <c r="R450" s="33"/>
      <c r="T450" s="32"/>
      <c r="W450" s="33"/>
      <c r="Y450" s="32"/>
      <c r="AB450" s="33"/>
      <c r="AD450" s="32"/>
      <c r="AG450" s="33"/>
      <c r="AI450" s="32"/>
      <c r="AL450" s="33"/>
      <c r="AN450" s="32"/>
      <c r="AR450" s="32"/>
      <c r="AS450" s="32"/>
    </row>
    <row r="451" spans="1:45" ht="13.5" customHeight="1" thickBot="1" x14ac:dyDescent="0.25">
      <c r="A451" s="14"/>
      <c r="B451" s="55"/>
      <c r="C451" s="59"/>
      <c r="D451" s="246"/>
      <c r="E451" s="54"/>
      <c r="F451" s="54"/>
      <c r="G451" s="189"/>
      <c r="H451" s="33"/>
      <c r="O451" s="32"/>
      <c r="R451" s="33"/>
      <c r="T451" s="32"/>
      <c r="W451" s="33"/>
      <c r="Y451" s="32"/>
      <c r="AB451" s="33"/>
      <c r="AD451" s="32"/>
      <c r="AG451" s="33"/>
      <c r="AI451" s="32"/>
      <c r="AL451" s="33"/>
      <c r="AN451" s="32"/>
      <c r="AR451" s="32"/>
      <c r="AS451" s="32"/>
    </row>
    <row r="452" spans="1:45" ht="13.5" customHeight="1" x14ac:dyDescent="0.2">
      <c r="A452" s="14"/>
      <c r="B452" s="36"/>
      <c r="C452" s="67"/>
      <c r="D452" s="103"/>
      <c r="E452" s="37"/>
      <c r="F452" s="37"/>
      <c r="G452" s="186"/>
      <c r="H452" s="33"/>
      <c r="O452" s="32"/>
      <c r="R452" s="33"/>
      <c r="T452" s="32"/>
      <c r="W452" s="33"/>
      <c r="Y452" s="32"/>
      <c r="AB452" s="33"/>
      <c r="AD452" s="32"/>
      <c r="AG452" s="33"/>
      <c r="AI452" s="32"/>
      <c r="AL452" s="33"/>
      <c r="AN452" s="32"/>
      <c r="AR452" s="32"/>
      <c r="AS452" s="32"/>
    </row>
    <row r="453" spans="1:45" ht="13.5" customHeight="1" x14ac:dyDescent="0.2">
      <c r="A453" s="14"/>
      <c r="E453" s="32"/>
      <c r="F453" s="32"/>
      <c r="H453" s="33"/>
      <c r="O453" s="32"/>
      <c r="R453" s="33"/>
      <c r="T453" s="32"/>
      <c r="W453" s="33"/>
      <c r="Y453" s="32"/>
      <c r="AB453" s="33"/>
      <c r="AD453" s="32"/>
      <c r="AG453" s="33"/>
      <c r="AI453" s="32"/>
      <c r="AL453" s="33"/>
      <c r="AN453" s="32"/>
      <c r="AR453" s="32"/>
      <c r="AS453" s="32"/>
    </row>
    <row r="454" spans="1:45" ht="13.5" customHeight="1" x14ac:dyDescent="0.2">
      <c r="A454" s="14"/>
      <c r="C454" s="197" t="s">
        <v>141</v>
      </c>
      <c r="D454" s="30" t="s">
        <v>142</v>
      </c>
      <c r="E454" s="30">
        <v>1874</v>
      </c>
      <c r="F454" s="8" t="s">
        <v>151</v>
      </c>
      <c r="G454" s="194">
        <f>SUM(1924-E454)</f>
        <v>50</v>
      </c>
      <c r="H454" s="33"/>
      <c r="O454" s="32"/>
      <c r="R454" s="33"/>
      <c r="T454" s="32"/>
      <c r="W454" s="33"/>
      <c r="Y454" s="32"/>
      <c r="AB454" s="33"/>
      <c r="AD454" s="32"/>
      <c r="AG454" s="33"/>
      <c r="AI454" s="32"/>
      <c r="AL454" s="33"/>
      <c r="AN454" s="32"/>
      <c r="AR454" s="32"/>
      <c r="AS454" s="32"/>
    </row>
    <row r="455" spans="1:45" ht="13.5" customHeight="1" x14ac:dyDescent="0.2">
      <c r="A455" s="14"/>
      <c r="C455" s="197"/>
      <c r="D455" s="30"/>
      <c r="E455" s="30"/>
      <c r="F455" s="8"/>
      <c r="G455" s="194"/>
      <c r="H455" s="33"/>
      <c r="O455" s="32"/>
      <c r="R455" s="33"/>
      <c r="T455" s="32"/>
      <c r="W455" s="33"/>
      <c r="Y455" s="32"/>
      <c r="AB455" s="33"/>
      <c r="AD455" s="32"/>
      <c r="AG455" s="33"/>
      <c r="AI455" s="32"/>
      <c r="AL455" s="33"/>
      <c r="AN455" s="32"/>
      <c r="AR455" s="32"/>
      <c r="AS455" s="32"/>
    </row>
    <row r="456" spans="1:45" ht="13.5" customHeight="1" x14ac:dyDescent="0.2">
      <c r="A456" s="14"/>
      <c r="B456" s="48"/>
      <c r="C456" s="32"/>
      <c r="D456" s="281" t="s">
        <v>805</v>
      </c>
      <c r="E456" s="295"/>
      <c r="F456" s="295"/>
      <c r="H456" s="33"/>
      <c r="O456" s="32"/>
      <c r="R456" s="33"/>
      <c r="T456" s="32"/>
      <c r="W456" s="33"/>
      <c r="Y456" s="32"/>
      <c r="AB456" s="33"/>
      <c r="AD456" s="32"/>
      <c r="AG456" s="33"/>
      <c r="AI456" s="32"/>
      <c r="AL456" s="33"/>
      <c r="AN456" s="32"/>
      <c r="AR456" s="32"/>
      <c r="AS456" s="32"/>
    </row>
    <row r="457" spans="1:45" ht="13.5" customHeight="1" x14ac:dyDescent="0.2">
      <c r="A457" s="14"/>
      <c r="B457" s="48"/>
      <c r="D457" s="295"/>
      <c r="E457" s="295"/>
      <c r="F457" s="295"/>
      <c r="H457" s="33"/>
      <c r="O457" s="32"/>
      <c r="R457" s="33"/>
      <c r="T457" s="32"/>
      <c r="W457" s="33"/>
      <c r="Y457" s="32"/>
      <c r="AB457" s="33"/>
      <c r="AD457" s="32"/>
      <c r="AG457" s="33"/>
      <c r="AI457" s="32"/>
      <c r="AL457" s="33"/>
      <c r="AN457" s="32"/>
      <c r="AR457" s="32"/>
      <c r="AS457" s="32"/>
    </row>
    <row r="458" spans="1:45" ht="13.5" customHeight="1" thickBot="1" x14ac:dyDescent="0.25">
      <c r="A458" s="14"/>
      <c r="B458" s="53"/>
      <c r="C458" s="59"/>
      <c r="D458" s="246"/>
      <c r="E458" s="54"/>
      <c r="F458" s="54"/>
      <c r="G458" s="189"/>
      <c r="H458" s="33"/>
      <c r="O458" s="32"/>
      <c r="R458" s="33"/>
      <c r="T458" s="32"/>
      <c r="W458" s="33"/>
      <c r="Y458" s="32"/>
      <c r="AB458" s="33"/>
      <c r="AD458" s="32"/>
      <c r="AG458" s="33"/>
      <c r="AI458" s="32"/>
      <c r="AL458" s="33"/>
      <c r="AN458" s="32"/>
      <c r="AR458" s="32"/>
      <c r="AS458" s="32"/>
    </row>
    <row r="459" spans="1:45" ht="13.5" customHeight="1" x14ac:dyDescent="0.2">
      <c r="A459" s="14"/>
      <c r="B459" s="36"/>
      <c r="C459" s="67"/>
      <c r="D459" s="103"/>
      <c r="E459" s="37"/>
      <c r="F459" s="37"/>
      <c r="G459" s="186"/>
      <c r="H459" s="33"/>
      <c r="O459" s="32"/>
      <c r="R459" s="33"/>
      <c r="T459" s="32"/>
      <c r="W459" s="33"/>
      <c r="Y459" s="32"/>
      <c r="AB459" s="33"/>
      <c r="AD459" s="32"/>
      <c r="AG459" s="33"/>
      <c r="AI459" s="32"/>
      <c r="AL459" s="33"/>
      <c r="AN459" s="32"/>
      <c r="AR459" s="32"/>
      <c r="AS459" s="32"/>
    </row>
    <row r="460" spans="1:45" ht="13.5" customHeight="1" x14ac:dyDescent="0.2">
      <c r="A460" s="14"/>
      <c r="H460" s="33"/>
      <c r="O460" s="32"/>
      <c r="R460" s="33"/>
      <c r="T460" s="32"/>
      <c r="W460" s="33"/>
      <c r="Y460" s="32"/>
      <c r="AB460" s="33"/>
      <c r="AD460" s="32"/>
      <c r="AG460" s="33"/>
      <c r="AI460" s="32"/>
      <c r="AL460" s="33"/>
      <c r="AN460" s="32"/>
      <c r="AR460" s="32"/>
      <c r="AS460" s="32"/>
    </row>
    <row r="461" spans="1:45" ht="13.5" customHeight="1" x14ac:dyDescent="0.2">
      <c r="A461" s="14"/>
      <c r="C461" s="25" t="s">
        <v>152</v>
      </c>
      <c r="D461" s="8" t="s">
        <v>68</v>
      </c>
      <c r="E461" s="8">
        <v>1834</v>
      </c>
      <c r="F461" s="8" t="s">
        <v>155</v>
      </c>
      <c r="G461" s="190">
        <f>SUM(1906-E461)</f>
        <v>72</v>
      </c>
      <c r="H461" s="33"/>
      <c r="O461" s="32"/>
      <c r="R461" s="33"/>
      <c r="T461" s="32"/>
      <c r="W461" s="33"/>
      <c r="Y461" s="32"/>
      <c r="AB461" s="33"/>
      <c r="AD461" s="32"/>
      <c r="AG461" s="33"/>
      <c r="AI461" s="32"/>
      <c r="AL461" s="33"/>
      <c r="AN461" s="32"/>
      <c r="AR461" s="32"/>
      <c r="AS461" s="32"/>
    </row>
    <row r="462" spans="1:45" ht="13.5" customHeight="1" x14ac:dyDescent="0.2">
      <c r="A462" s="14"/>
      <c r="C462" s="25" t="s">
        <v>152</v>
      </c>
      <c r="D462" s="8" t="s">
        <v>5</v>
      </c>
      <c r="E462" s="8">
        <v>1832</v>
      </c>
      <c r="F462" s="8" t="s">
        <v>158</v>
      </c>
      <c r="G462" s="190">
        <f>SUM(1906-E462)</f>
        <v>74</v>
      </c>
      <c r="H462" s="33"/>
      <c r="O462" s="32"/>
      <c r="R462" s="33"/>
      <c r="T462" s="32"/>
      <c r="W462" s="33"/>
      <c r="Y462" s="32"/>
      <c r="AB462" s="33"/>
      <c r="AD462" s="32"/>
      <c r="AG462" s="33"/>
      <c r="AI462" s="32"/>
      <c r="AL462" s="33"/>
      <c r="AN462" s="32"/>
      <c r="AR462" s="32"/>
      <c r="AS462" s="32"/>
    </row>
    <row r="463" spans="1:45" ht="13.5" customHeight="1" x14ac:dyDescent="0.2">
      <c r="C463" s="25"/>
      <c r="D463" s="8"/>
      <c r="E463" s="8"/>
      <c r="F463" s="8"/>
      <c r="G463" s="190"/>
      <c r="K463" s="260"/>
    </row>
    <row r="464" spans="1:45" ht="13.5" customHeight="1" x14ac:dyDescent="0.2">
      <c r="C464" s="25"/>
      <c r="D464" s="294" t="s">
        <v>806</v>
      </c>
      <c r="E464" s="296"/>
      <c r="F464" s="296"/>
      <c r="G464" s="190"/>
    </row>
    <row r="465" spans="2:11" ht="13.5" customHeight="1" x14ac:dyDescent="0.2">
      <c r="C465" s="25"/>
      <c r="D465" s="294"/>
      <c r="E465" s="296"/>
      <c r="F465" s="296"/>
      <c r="G465" s="190"/>
      <c r="K465" s="260"/>
    </row>
    <row r="466" spans="2:11" ht="13.5" customHeight="1" x14ac:dyDescent="0.2">
      <c r="C466" s="25"/>
      <c r="D466" s="296"/>
      <c r="E466" s="296"/>
      <c r="F466" s="296"/>
      <c r="G466" s="190"/>
      <c r="K466" s="260"/>
    </row>
    <row r="467" spans="2:11" ht="13.5" customHeight="1" x14ac:dyDescent="0.2">
      <c r="C467" s="25"/>
      <c r="D467" s="296"/>
      <c r="E467" s="296"/>
      <c r="F467" s="296"/>
      <c r="G467" s="190"/>
    </row>
    <row r="468" spans="2:11" ht="13.5" customHeight="1" thickBot="1" x14ac:dyDescent="0.25">
      <c r="B468" s="55"/>
      <c r="C468" s="59"/>
      <c r="D468" s="246"/>
      <c r="E468" s="54"/>
      <c r="F468" s="54"/>
      <c r="G468" s="189"/>
    </row>
    <row r="469" spans="2:11" ht="13.5" customHeight="1" x14ac:dyDescent="0.2">
      <c r="B469" s="36"/>
      <c r="C469" s="67"/>
      <c r="D469" s="103"/>
      <c r="E469" s="37"/>
      <c r="F469" s="37"/>
      <c r="G469" s="186"/>
    </row>
    <row r="471" spans="2:11" ht="13.5" customHeight="1" x14ac:dyDescent="0.2">
      <c r="B471" s="48"/>
      <c r="C471" s="25" t="s">
        <v>153</v>
      </c>
      <c r="D471" s="8" t="s">
        <v>5</v>
      </c>
      <c r="E471" s="8">
        <v>1853</v>
      </c>
      <c r="F471" s="8" t="s">
        <v>156</v>
      </c>
      <c r="G471" s="190">
        <f>SUM(1920-E471)</f>
        <v>67</v>
      </c>
    </row>
    <row r="472" spans="2:11" ht="13.5" customHeight="1" x14ac:dyDescent="0.2">
      <c r="B472" s="48"/>
      <c r="C472" s="29" t="s">
        <v>153</v>
      </c>
      <c r="D472" s="7" t="s">
        <v>68</v>
      </c>
      <c r="E472" s="7">
        <v>1858</v>
      </c>
      <c r="F472" s="8" t="s">
        <v>159</v>
      </c>
      <c r="G472" s="101">
        <v>74</v>
      </c>
    </row>
    <row r="473" spans="2:11" ht="13.5" customHeight="1" x14ac:dyDescent="0.2">
      <c r="B473" s="48"/>
    </row>
    <row r="474" spans="2:11" ht="13.5" customHeight="1" x14ac:dyDescent="0.2">
      <c r="B474" s="48"/>
      <c r="C474" s="259"/>
      <c r="D474" s="271" t="s">
        <v>807</v>
      </c>
      <c r="E474" s="272"/>
      <c r="F474" s="272"/>
      <c r="K474" s="260"/>
    </row>
    <row r="475" spans="2:11" ht="13.5" customHeight="1" x14ac:dyDescent="0.2">
      <c r="B475" s="48"/>
      <c r="D475" s="272"/>
      <c r="E475" s="272"/>
      <c r="F475" s="272"/>
    </row>
    <row r="476" spans="2:11" ht="13.5" customHeight="1" thickBot="1" x14ac:dyDescent="0.25">
      <c r="B476" s="53"/>
      <c r="C476" s="59"/>
      <c r="D476" s="246"/>
      <c r="E476" s="54"/>
      <c r="F476" s="54"/>
      <c r="G476" s="189"/>
    </row>
    <row r="477" spans="2:11" ht="13.5" customHeight="1" x14ac:dyDescent="0.2">
      <c r="B477" s="36"/>
      <c r="C477" s="67"/>
      <c r="D477" s="103"/>
      <c r="E477" s="37"/>
      <c r="F477" s="37"/>
      <c r="G477" s="186"/>
    </row>
    <row r="478" spans="2:11" ht="13.5" customHeight="1" x14ac:dyDescent="0.2">
      <c r="E478" s="32"/>
      <c r="F478" s="32"/>
    </row>
    <row r="479" spans="2:11" ht="13.5" customHeight="1" x14ac:dyDescent="0.2">
      <c r="C479" s="25" t="s">
        <v>143</v>
      </c>
      <c r="D479" s="8" t="s">
        <v>144</v>
      </c>
      <c r="E479" s="8">
        <v>1892</v>
      </c>
      <c r="F479" s="8" t="s">
        <v>154</v>
      </c>
      <c r="G479" s="190">
        <f>SUM(1922-E479)</f>
        <v>30</v>
      </c>
    </row>
    <row r="483" spans="2:7" ht="13.5" customHeight="1" thickBot="1" x14ac:dyDescent="0.25">
      <c r="B483" s="55"/>
      <c r="C483" s="59"/>
      <c r="D483" s="246"/>
      <c r="E483" s="54"/>
      <c r="F483" s="54"/>
      <c r="G483" s="189"/>
    </row>
    <row r="484" spans="2:7" ht="13.5" customHeight="1" x14ac:dyDescent="0.2">
      <c r="B484" s="36"/>
      <c r="C484" s="67"/>
      <c r="D484" s="103"/>
      <c r="E484" s="37"/>
      <c r="F484" s="37"/>
      <c r="G484" s="186"/>
    </row>
    <row r="485" spans="2:7" ht="13.5" customHeight="1" x14ac:dyDescent="0.2">
      <c r="E485" s="32"/>
      <c r="F485" s="32"/>
    </row>
    <row r="486" spans="2:7" ht="13.5" customHeight="1" x14ac:dyDescent="0.2">
      <c r="C486" s="25" t="s">
        <v>145</v>
      </c>
      <c r="D486" s="8" t="s">
        <v>146</v>
      </c>
    </row>
    <row r="488" spans="2:7" ht="13.5" customHeight="1" x14ac:dyDescent="0.2">
      <c r="B488" s="48"/>
    </row>
    <row r="489" spans="2:7" ht="13.5" customHeight="1" x14ac:dyDescent="0.2">
      <c r="B489" s="48"/>
    </row>
    <row r="491" spans="2:7" ht="13.5" customHeight="1" thickBot="1" x14ac:dyDescent="0.25">
      <c r="B491" s="55"/>
      <c r="C491" s="59"/>
      <c r="D491" s="246"/>
      <c r="E491" s="54"/>
      <c r="F491" s="54"/>
      <c r="G491" s="189"/>
    </row>
    <row r="492" spans="2:7" ht="13.5" customHeight="1" x14ac:dyDescent="0.2">
      <c r="B492" s="61"/>
      <c r="C492" s="67"/>
      <c r="D492" s="103"/>
      <c r="E492" s="37"/>
      <c r="F492" s="37"/>
      <c r="G492" s="186"/>
    </row>
    <row r="493" spans="2:7" ht="13.5" customHeight="1" x14ac:dyDescent="0.2">
      <c r="B493" s="48"/>
      <c r="E493" s="32"/>
      <c r="F493" s="32"/>
    </row>
    <row r="494" spans="2:7" ht="13.5" customHeight="1" x14ac:dyDescent="0.2">
      <c r="B494" s="48"/>
      <c r="C494" s="75" t="s">
        <v>145</v>
      </c>
      <c r="D494" s="100" t="s">
        <v>147</v>
      </c>
      <c r="E494" s="100">
        <v>1867</v>
      </c>
      <c r="F494" s="127">
        <v>19117</v>
      </c>
      <c r="G494" s="101">
        <v>85</v>
      </c>
    </row>
    <row r="495" spans="2:7" ht="13.5" customHeight="1" x14ac:dyDescent="0.2">
      <c r="B495" s="48"/>
    </row>
    <row r="496" spans="2:7" ht="13.5" customHeight="1" x14ac:dyDescent="0.2">
      <c r="B496" s="48"/>
      <c r="C496" s="261"/>
      <c r="D496" s="295" t="s">
        <v>808</v>
      </c>
      <c r="E496" s="295"/>
      <c r="F496" s="295"/>
    </row>
    <row r="497" spans="2:11" ht="24.75" customHeight="1" x14ac:dyDescent="0.2">
      <c r="B497" s="48"/>
      <c r="C497" s="261"/>
      <c r="D497" s="295"/>
      <c r="E497" s="295"/>
      <c r="F497" s="295"/>
      <c r="K497" s="266"/>
    </row>
    <row r="498" spans="2:11" ht="13.5" customHeight="1" x14ac:dyDescent="0.2">
      <c r="B498" s="48"/>
      <c r="C498" s="261"/>
      <c r="D498" s="295"/>
      <c r="E498" s="295"/>
      <c r="F498" s="295"/>
      <c r="K498" s="266"/>
    </row>
    <row r="499" spans="2:11" ht="13.5" customHeight="1" x14ac:dyDescent="0.25">
      <c r="B499" s="48"/>
      <c r="C499" s="270"/>
      <c r="D499" s="295"/>
      <c r="E499" s="295"/>
      <c r="F499" s="295"/>
    </row>
    <row r="500" spans="2:11" ht="13.5" customHeight="1" thickBot="1" x14ac:dyDescent="0.25">
      <c r="B500" s="53"/>
      <c r="C500" s="59"/>
      <c r="D500" s="246"/>
      <c r="E500" s="54"/>
      <c r="F500" s="54"/>
      <c r="G500" s="189"/>
    </row>
    <row r="501" spans="2:11" ht="13.5" customHeight="1" x14ac:dyDescent="0.2">
      <c r="B501" s="36"/>
      <c r="C501" s="67"/>
      <c r="D501" s="103"/>
      <c r="E501" s="37"/>
      <c r="F501" s="37"/>
      <c r="G501" s="186"/>
    </row>
    <row r="502" spans="2:11" ht="13.5" customHeight="1" x14ac:dyDescent="0.2">
      <c r="E502" s="32"/>
      <c r="F502" s="32"/>
    </row>
    <row r="503" spans="2:11" ht="13.5" customHeight="1" x14ac:dyDescent="0.2">
      <c r="C503" s="29" t="s">
        <v>160</v>
      </c>
      <c r="D503" s="7" t="s">
        <v>161</v>
      </c>
      <c r="E503" s="7">
        <v>1855</v>
      </c>
      <c r="F503" s="8" t="s">
        <v>166</v>
      </c>
      <c r="G503" s="101">
        <v>68</v>
      </c>
    </row>
    <row r="505" spans="2:11" ht="13.5" customHeight="1" x14ac:dyDescent="0.2">
      <c r="C505" s="32"/>
      <c r="D505" s="281" t="s">
        <v>809</v>
      </c>
      <c r="E505" s="295"/>
      <c r="F505" s="295"/>
    </row>
    <row r="506" spans="2:11" ht="13.5" customHeight="1" x14ac:dyDescent="0.2">
      <c r="D506" s="295"/>
      <c r="E506" s="295"/>
      <c r="F506" s="295"/>
    </row>
    <row r="507" spans="2:11" ht="13.5" customHeight="1" x14ac:dyDescent="0.2">
      <c r="D507" s="295"/>
      <c r="E507" s="295"/>
      <c r="F507" s="295"/>
    </row>
    <row r="508" spans="2:11" ht="13.5" customHeight="1" thickBot="1" x14ac:dyDescent="0.25">
      <c r="B508" s="55"/>
      <c r="C508" s="59"/>
      <c r="D508" s="246"/>
      <c r="E508" s="54"/>
      <c r="F508" s="54"/>
      <c r="G508" s="189"/>
    </row>
    <row r="509" spans="2:11" ht="13.5" customHeight="1" x14ac:dyDescent="0.2">
      <c r="B509" s="36"/>
      <c r="C509" s="67"/>
      <c r="D509" s="103"/>
      <c r="E509" s="37"/>
      <c r="F509" s="37"/>
      <c r="G509" s="186"/>
    </row>
    <row r="510" spans="2:11" ht="13.5" customHeight="1" x14ac:dyDescent="0.2">
      <c r="E510" s="32"/>
      <c r="F510" s="32"/>
    </row>
    <row r="511" spans="2:11" ht="13.5" customHeight="1" x14ac:dyDescent="0.2">
      <c r="C511" s="29" t="s">
        <v>162</v>
      </c>
      <c r="D511" s="7" t="s">
        <v>163</v>
      </c>
      <c r="E511" s="7">
        <v>1823</v>
      </c>
      <c r="F511" s="8" t="s">
        <v>167</v>
      </c>
      <c r="G511" s="101">
        <f>SUM(1923-E511)</f>
        <v>100</v>
      </c>
    </row>
    <row r="517" spans="2:7" ht="13.5" customHeight="1" thickBot="1" x14ac:dyDescent="0.25">
      <c r="B517" s="55"/>
      <c r="C517" s="59"/>
      <c r="D517" s="246"/>
      <c r="E517" s="54"/>
      <c r="F517" s="54"/>
      <c r="G517" s="189"/>
    </row>
    <row r="518" spans="2:7" ht="13.5" customHeight="1" x14ac:dyDescent="0.2">
      <c r="B518" s="36"/>
      <c r="C518" s="67"/>
      <c r="D518" s="103"/>
      <c r="E518" s="37"/>
      <c r="F518" s="37"/>
      <c r="G518" s="186"/>
    </row>
    <row r="519" spans="2:7" ht="13.5" customHeight="1" x14ac:dyDescent="0.2">
      <c r="E519" s="32"/>
      <c r="F519" s="32"/>
    </row>
    <row r="520" spans="2:7" ht="13.5" customHeight="1" x14ac:dyDescent="0.2">
      <c r="C520" s="197" t="s">
        <v>164</v>
      </c>
      <c r="D520" s="30" t="s">
        <v>165</v>
      </c>
      <c r="E520" s="30">
        <v>1905</v>
      </c>
      <c r="F520" s="8" t="s">
        <v>168</v>
      </c>
      <c r="G520" s="194">
        <f>SUM(1924-E520)</f>
        <v>19</v>
      </c>
    </row>
    <row r="525" spans="2:7" ht="13.5" customHeight="1" thickBot="1" x14ac:dyDescent="0.25">
      <c r="B525" s="55"/>
      <c r="C525" s="59"/>
      <c r="D525" s="246"/>
      <c r="E525" s="54"/>
      <c r="F525" s="54"/>
      <c r="G525" s="189"/>
    </row>
    <row r="526" spans="2:7" ht="13.5" customHeight="1" x14ac:dyDescent="0.2">
      <c r="B526" s="36"/>
      <c r="C526" s="67"/>
      <c r="D526" s="103"/>
      <c r="E526" s="37"/>
      <c r="F526" s="37"/>
      <c r="G526" s="186"/>
    </row>
    <row r="528" spans="2:7" ht="13.5" customHeight="1" x14ac:dyDescent="0.2">
      <c r="E528" s="32"/>
      <c r="F528" s="32"/>
    </row>
    <row r="529" spans="2:7" ht="13.5" customHeight="1" x14ac:dyDescent="0.2">
      <c r="C529" s="29" t="s">
        <v>169</v>
      </c>
      <c r="D529" s="7" t="s">
        <v>170</v>
      </c>
      <c r="E529" s="7">
        <v>1850</v>
      </c>
      <c r="F529" s="8" t="s">
        <v>172</v>
      </c>
      <c r="G529" s="101">
        <f>SUM(1931-E529)</f>
        <v>81</v>
      </c>
    </row>
    <row r="534" spans="2:7" ht="13.5" customHeight="1" thickBot="1" x14ac:dyDescent="0.25">
      <c r="B534" s="55"/>
      <c r="C534" s="59"/>
      <c r="D534" s="246"/>
      <c r="E534" s="54"/>
      <c r="F534" s="54"/>
      <c r="G534" s="189"/>
    </row>
    <row r="535" spans="2:7" ht="13.5" customHeight="1" x14ac:dyDescent="0.2">
      <c r="B535" s="36"/>
      <c r="C535" s="67"/>
      <c r="D535" s="103"/>
      <c r="E535" s="37"/>
      <c r="F535" s="37"/>
      <c r="G535" s="186"/>
    </row>
    <row r="537" spans="2:7" ht="13.5" customHeight="1" x14ac:dyDescent="0.2">
      <c r="C537" s="24" t="s">
        <v>171</v>
      </c>
      <c r="D537" s="11" t="s">
        <v>70</v>
      </c>
      <c r="E537" s="32"/>
      <c r="F537" s="32"/>
    </row>
    <row r="542" spans="2:7" ht="13.5" customHeight="1" thickBot="1" x14ac:dyDescent="0.25">
      <c r="B542" s="55"/>
      <c r="C542" s="59"/>
      <c r="D542" s="246"/>
      <c r="E542" s="54"/>
      <c r="F542" s="54"/>
      <c r="G542" s="189"/>
    </row>
    <row r="543" spans="2:7" ht="13.5" customHeight="1" x14ac:dyDescent="0.2">
      <c r="B543" s="61"/>
      <c r="C543" s="67"/>
      <c r="D543" s="103"/>
      <c r="E543" s="37"/>
      <c r="F543" s="37"/>
      <c r="G543" s="186"/>
    </row>
    <row r="544" spans="2:7" ht="13.5" customHeight="1" x14ac:dyDescent="0.2">
      <c r="E544" s="32"/>
      <c r="F544" s="32"/>
    </row>
    <row r="545" spans="2:7" ht="13.5" customHeight="1" x14ac:dyDescent="0.2">
      <c r="C545" s="29" t="s">
        <v>173</v>
      </c>
      <c r="D545" s="7" t="s">
        <v>119</v>
      </c>
      <c r="E545" s="7">
        <v>1840</v>
      </c>
      <c r="F545" s="7" t="s">
        <v>177</v>
      </c>
      <c r="G545" s="101">
        <f>SUM(1899-E545)</f>
        <v>59</v>
      </c>
    </row>
    <row r="547" spans="2:7" ht="13.5" customHeight="1" x14ac:dyDescent="0.2">
      <c r="B547" s="48"/>
    </row>
    <row r="548" spans="2:7" ht="13.5" customHeight="1" x14ac:dyDescent="0.2">
      <c r="B548" s="48"/>
    </row>
    <row r="549" spans="2:7" ht="13.5" customHeight="1" x14ac:dyDescent="0.2">
      <c r="B549" s="48"/>
    </row>
    <row r="550" spans="2:7" ht="13.5" customHeight="1" x14ac:dyDescent="0.2">
      <c r="B550" s="48"/>
    </row>
    <row r="551" spans="2:7" ht="13.5" customHeight="1" thickBot="1" x14ac:dyDescent="0.25">
      <c r="B551" s="53"/>
      <c r="C551" s="59"/>
      <c r="D551" s="246"/>
      <c r="E551" s="54"/>
      <c r="F551" s="54"/>
      <c r="G551" s="189"/>
    </row>
    <row r="552" spans="2:7" ht="13.5" customHeight="1" x14ac:dyDescent="0.2">
      <c r="B552" s="36"/>
      <c r="C552" s="67"/>
      <c r="D552" s="103"/>
      <c r="E552" s="37"/>
      <c r="F552" s="37"/>
      <c r="G552" s="186"/>
    </row>
    <row r="554" spans="2:7" ht="13.5" customHeight="1" x14ac:dyDescent="0.2">
      <c r="E554" s="32"/>
      <c r="F554" s="32"/>
    </row>
    <row r="555" spans="2:7" ht="13.5" customHeight="1" x14ac:dyDescent="0.2">
      <c r="C555" s="29" t="s">
        <v>178</v>
      </c>
      <c r="D555" s="7" t="s">
        <v>73</v>
      </c>
      <c r="E555" s="7">
        <v>1843</v>
      </c>
      <c r="F555" s="7" t="s">
        <v>192</v>
      </c>
      <c r="G555" s="101">
        <f>SUM(1896-E555)</f>
        <v>53</v>
      </c>
    </row>
    <row r="560" spans="2:7" ht="13.5" customHeight="1" thickBot="1" x14ac:dyDescent="0.25">
      <c r="B560" s="55"/>
      <c r="C560" s="59"/>
      <c r="D560" s="246"/>
      <c r="E560" s="54"/>
      <c r="F560" s="54"/>
      <c r="G560" s="189"/>
    </row>
    <row r="561" spans="2:7" ht="13.5" customHeight="1" x14ac:dyDescent="0.2">
      <c r="B561" s="39"/>
      <c r="C561" s="67"/>
      <c r="D561" s="103"/>
      <c r="E561" s="37"/>
      <c r="F561" s="37"/>
      <c r="G561" s="186"/>
    </row>
    <row r="562" spans="2:7" ht="13.5" customHeight="1" x14ac:dyDescent="0.2">
      <c r="B562" s="45"/>
      <c r="F562" s="7"/>
      <c r="G562" s="198"/>
    </row>
    <row r="563" spans="2:7" ht="13.5" customHeight="1" x14ac:dyDescent="0.2">
      <c r="B563" s="45"/>
      <c r="E563" s="32"/>
      <c r="F563" s="32"/>
    </row>
    <row r="564" spans="2:7" ht="13.5" customHeight="1" x14ac:dyDescent="0.2">
      <c r="B564" s="45"/>
      <c r="C564" s="29" t="s">
        <v>179</v>
      </c>
      <c r="D564" s="7" t="s">
        <v>180</v>
      </c>
      <c r="E564" s="7">
        <v>1856</v>
      </c>
      <c r="F564" s="7" t="s">
        <v>193</v>
      </c>
      <c r="G564" s="101">
        <v>43</v>
      </c>
    </row>
    <row r="565" spans="2:7" ht="13.5" customHeight="1" x14ac:dyDescent="0.2">
      <c r="B565" s="45"/>
    </row>
    <row r="566" spans="2:7" ht="13.5" customHeight="1" x14ac:dyDescent="0.2">
      <c r="B566" s="45"/>
    </row>
    <row r="567" spans="2:7" ht="13.5" customHeight="1" x14ac:dyDescent="0.2">
      <c r="B567" s="45"/>
    </row>
    <row r="568" spans="2:7" ht="13.5" customHeight="1" x14ac:dyDescent="0.2">
      <c r="B568" s="45"/>
    </row>
    <row r="569" spans="2:7" ht="13.5" customHeight="1" thickBot="1" x14ac:dyDescent="0.25">
      <c r="B569" s="55"/>
      <c r="C569" s="59"/>
      <c r="D569" s="246"/>
      <c r="E569" s="54"/>
      <c r="F569" s="54"/>
      <c r="G569" s="189"/>
    </row>
    <row r="570" spans="2:7" ht="13.5" customHeight="1" x14ac:dyDescent="0.2">
      <c r="B570" s="39"/>
      <c r="C570" s="67"/>
      <c r="D570" s="103"/>
      <c r="E570" s="37"/>
      <c r="F570" s="37"/>
      <c r="G570" s="186"/>
    </row>
    <row r="571" spans="2:7" ht="13.5" customHeight="1" x14ac:dyDescent="0.2">
      <c r="B571" s="45"/>
      <c r="E571" s="32"/>
      <c r="F571" s="32"/>
    </row>
    <row r="572" spans="2:7" ht="13.5" customHeight="1" x14ac:dyDescent="0.2">
      <c r="C572" s="25" t="s">
        <v>174</v>
      </c>
      <c r="D572" s="8" t="s">
        <v>73</v>
      </c>
      <c r="E572" s="8">
        <v>1854</v>
      </c>
      <c r="F572" s="8" t="s">
        <v>181</v>
      </c>
      <c r="G572" s="190">
        <f>SUM(1922-E572)</f>
        <v>68</v>
      </c>
    </row>
    <row r="574" spans="2:7" ht="13.5" customHeight="1" x14ac:dyDescent="0.2">
      <c r="B574" s="45"/>
    </row>
    <row r="575" spans="2:7" ht="13.5" customHeight="1" x14ac:dyDescent="0.2">
      <c r="B575" s="45"/>
    </row>
    <row r="576" spans="2:7" ht="13.5" customHeight="1" x14ac:dyDescent="0.2">
      <c r="B576" s="45"/>
    </row>
    <row r="577" spans="2:7" ht="13.5" customHeight="1" thickBot="1" x14ac:dyDescent="0.25">
      <c r="B577" s="55"/>
      <c r="C577" s="59"/>
      <c r="D577" s="246"/>
      <c r="E577" s="54"/>
      <c r="F577" s="54"/>
      <c r="G577" s="189"/>
    </row>
    <row r="578" spans="2:7" ht="13.5" customHeight="1" x14ac:dyDescent="0.2">
      <c r="B578" s="36"/>
      <c r="C578" s="67"/>
      <c r="D578" s="103"/>
      <c r="E578" s="37"/>
      <c r="F578" s="37"/>
      <c r="G578" s="186"/>
    </row>
    <row r="579" spans="2:7" ht="13.5" customHeight="1" x14ac:dyDescent="0.2">
      <c r="E579" s="32"/>
      <c r="F579" s="32"/>
    </row>
    <row r="580" spans="2:7" ht="13.5" customHeight="1" x14ac:dyDescent="0.2">
      <c r="C580" s="25" t="s">
        <v>175</v>
      </c>
      <c r="D580" s="8" t="s">
        <v>176</v>
      </c>
      <c r="E580" s="8">
        <v>1850</v>
      </c>
      <c r="F580" s="8" t="s">
        <v>182</v>
      </c>
      <c r="G580" s="190">
        <f>SUM(1922-E580)</f>
        <v>72</v>
      </c>
    </row>
    <row r="581" spans="2:7" ht="13.5" customHeight="1" x14ac:dyDescent="0.2">
      <c r="B581" s="45"/>
    </row>
    <row r="582" spans="2:7" ht="13.5" customHeight="1" x14ac:dyDescent="0.2">
      <c r="B582" s="45"/>
    </row>
    <row r="583" spans="2:7" ht="13.5" customHeight="1" x14ac:dyDescent="0.2">
      <c r="B583" s="45"/>
    </row>
    <row r="584" spans="2:7" ht="13.5" customHeight="1" x14ac:dyDescent="0.2">
      <c r="B584" s="45"/>
    </row>
    <row r="585" spans="2:7" ht="13.5" customHeight="1" thickBot="1" x14ac:dyDescent="0.25">
      <c r="B585" s="55"/>
      <c r="C585" s="59"/>
      <c r="D585" s="246"/>
      <c r="E585" s="54"/>
      <c r="F585" s="54"/>
      <c r="G585" s="189"/>
    </row>
    <row r="586" spans="2:7" ht="13.5" customHeight="1" x14ac:dyDescent="0.2">
      <c r="B586" s="36"/>
      <c r="C586" s="67"/>
      <c r="D586" s="103"/>
      <c r="E586" s="37"/>
      <c r="F586" s="37"/>
      <c r="G586" s="186"/>
    </row>
    <row r="587" spans="2:7" ht="13.5" customHeight="1" x14ac:dyDescent="0.2">
      <c r="E587" s="32"/>
      <c r="F587" s="32"/>
    </row>
    <row r="588" spans="2:7" ht="13.5" customHeight="1" x14ac:dyDescent="0.2">
      <c r="C588" s="29" t="s">
        <v>115</v>
      </c>
      <c r="D588" s="7" t="s">
        <v>100</v>
      </c>
      <c r="E588" s="7">
        <v>1849</v>
      </c>
      <c r="F588" s="8" t="s">
        <v>183</v>
      </c>
      <c r="G588" s="101">
        <f>SUM(1923-E588)</f>
        <v>74</v>
      </c>
    </row>
    <row r="589" spans="2:7" ht="13.5" customHeight="1" x14ac:dyDescent="0.2">
      <c r="C589" s="29" t="s">
        <v>115</v>
      </c>
      <c r="D589" s="100" t="s">
        <v>195</v>
      </c>
      <c r="E589" s="100">
        <v>1849</v>
      </c>
      <c r="F589" s="127">
        <v>12351</v>
      </c>
      <c r="G589" s="101">
        <v>84</v>
      </c>
    </row>
    <row r="590" spans="2:7" ht="13.5" customHeight="1" x14ac:dyDescent="0.2">
      <c r="C590" s="75" t="s">
        <v>115</v>
      </c>
      <c r="D590" s="100" t="s">
        <v>199</v>
      </c>
      <c r="E590" s="100">
        <v>1880</v>
      </c>
      <c r="F590" s="127">
        <v>6280</v>
      </c>
      <c r="G590" s="101">
        <v>37</v>
      </c>
    </row>
    <row r="593" spans="2:7" ht="13.5" customHeight="1" thickBot="1" x14ac:dyDescent="0.25">
      <c r="B593" s="55"/>
      <c r="C593" s="59"/>
      <c r="D593" s="246"/>
      <c r="E593" s="54"/>
      <c r="F593" s="54"/>
      <c r="G593" s="189"/>
    </row>
    <row r="594" spans="2:7" ht="13.5" customHeight="1" x14ac:dyDescent="0.2">
      <c r="B594" s="36"/>
      <c r="C594" s="67"/>
      <c r="D594" s="103"/>
      <c r="E594" s="37"/>
      <c r="F594" s="37"/>
      <c r="G594" s="186"/>
    </row>
    <row r="595" spans="2:7" ht="13.5" customHeight="1" x14ac:dyDescent="0.2">
      <c r="B595" s="70"/>
    </row>
    <row r="596" spans="2:7" ht="13.5" customHeight="1" x14ac:dyDescent="0.2">
      <c r="E596" s="32"/>
      <c r="F596" s="32"/>
    </row>
    <row r="597" spans="2:7" ht="13.5" customHeight="1" x14ac:dyDescent="0.2">
      <c r="C597" s="75" t="s">
        <v>184</v>
      </c>
      <c r="D597" s="100" t="s">
        <v>185</v>
      </c>
      <c r="E597" s="100">
        <v>1887</v>
      </c>
      <c r="F597" s="127">
        <v>8478</v>
      </c>
      <c r="G597" s="101">
        <v>36</v>
      </c>
    </row>
    <row r="601" spans="2:7" ht="13.5" customHeight="1" thickBot="1" x14ac:dyDescent="0.25">
      <c r="B601" s="55"/>
      <c r="C601" s="59"/>
      <c r="D601" s="246"/>
      <c r="E601" s="54"/>
      <c r="F601" s="54"/>
      <c r="G601" s="189"/>
    </row>
    <row r="602" spans="2:7" ht="13.5" customHeight="1" x14ac:dyDescent="0.2">
      <c r="B602" s="61"/>
      <c r="C602" s="67"/>
      <c r="D602" s="103"/>
      <c r="E602" s="37"/>
      <c r="F602" s="37"/>
      <c r="G602" s="186"/>
    </row>
    <row r="603" spans="2:7" ht="13.5" customHeight="1" x14ac:dyDescent="0.2">
      <c r="B603" s="48"/>
    </row>
    <row r="604" spans="2:7" ht="13.5" customHeight="1" x14ac:dyDescent="0.2">
      <c r="B604" s="48"/>
      <c r="E604" s="32"/>
      <c r="F604" s="32"/>
    </row>
    <row r="605" spans="2:7" ht="13.5" customHeight="1" x14ac:dyDescent="0.2">
      <c r="B605" s="48"/>
      <c r="C605" s="24" t="s">
        <v>203</v>
      </c>
      <c r="D605" s="11" t="s">
        <v>68</v>
      </c>
      <c r="E605" s="11">
        <v>1827</v>
      </c>
      <c r="F605" s="114" t="s">
        <v>207</v>
      </c>
      <c r="G605" s="101">
        <f>SUM(1902 -E605)</f>
        <v>75</v>
      </c>
    </row>
    <row r="606" spans="2:7" ht="13.5" customHeight="1" x14ac:dyDescent="0.2">
      <c r="B606" s="48"/>
    </row>
    <row r="607" spans="2:7" ht="13.5" customHeight="1" x14ac:dyDescent="0.2">
      <c r="B607" s="48"/>
    </row>
    <row r="608" spans="2:7" ht="13.5" customHeight="1" x14ac:dyDescent="0.2">
      <c r="B608" s="48"/>
    </row>
    <row r="609" spans="2:7" ht="13.5" customHeight="1" x14ac:dyDescent="0.2">
      <c r="B609" s="48"/>
    </row>
    <row r="610" spans="2:7" ht="13.5" customHeight="1" thickBot="1" x14ac:dyDescent="0.25">
      <c r="B610" s="53"/>
      <c r="C610" s="59"/>
      <c r="D610" s="246"/>
      <c r="E610" s="54"/>
      <c r="F610" s="54"/>
      <c r="G610" s="189"/>
    </row>
    <row r="611" spans="2:7" ht="13.5" customHeight="1" x14ac:dyDescent="0.2">
      <c r="B611" s="36"/>
      <c r="C611" s="67"/>
      <c r="D611" s="103"/>
      <c r="E611" s="37"/>
      <c r="F611" s="37"/>
      <c r="G611" s="186"/>
    </row>
    <row r="612" spans="2:7" ht="13.5" customHeight="1" x14ac:dyDescent="0.2">
      <c r="E612" s="32"/>
      <c r="F612" s="32"/>
    </row>
    <row r="613" spans="2:7" ht="13.5" customHeight="1" x14ac:dyDescent="0.2">
      <c r="C613" s="29" t="s">
        <v>200</v>
      </c>
      <c r="D613" s="7" t="s">
        <v>85</v>
      </c>
      <c r="E613" s="7">
        <v>1850</v>
      </c>
      <c r="F613" s="7" t="s">
        <v>204</v>
      </c>
      <c r="G613" s="101">
        <f>SUM(1899-E613)</f>
        <v>49</v>
      </c>
    </row>
    <row r="614" spans="2:7" ht="13.5" customHeight="1" x14ac:dyDescent="0.2">
      <c r="C614" s="63" t="s">
        <v>200</v>
      </c>
      <c r="D614" s="64" t="s">
        <v>210</v>
      </c>
      <c r="E614" s="64">
        <v>1847</v>
      </c>
      <c r="F614" s="8" t="s">
        <v>213</v>
      </c>
      <c r="G614" s="101">
        <f>SUM(1929-E614)</f>
        <v>82</v>
      </c>
    </row>
    <row r="615" spans="2:7" ht="13.5" customHeight="1" x14ac:dyDescent="0.2">
      <c r="E615" s="32"/>
      <c r="F615" s="32"/>
    </row>
    <row r="618" spans="2:7" ht="13.5" customHeight="1" thickBot="1" x14ac:dyDescent="0.25">
      <c r="B618" s="55"/>
      <c r="C618" s="59"/>
      <c r="D618" s="246"/>
      <c r="E618" s="54"/>
      <c r="F618" s="54"/>
      <c r="G618" s="189"/>
    </row>
    <row r="619" spans="2:7" ht="13.5" customHeight="1" x14ac:dyDescent="0.2">
      <c r="B619" s="36"/>
      <c r="C619" s="67"/>
      <c r="D619" s="103"/>
      <c r="E619" s="37"/>
      <c r="F619" s="37"/>
      <c r="G619" s="186"/>
    </row>
    <row r="620" spans="2:7" ht="13.5" customHeight="1" x14ac:dyDescent="0.2">
      <c r="E620" s="32"/>
      <c r="F620" s="32"/>
    </row>
    <row r="621" spans="2:7" ht="13.5" customHeight="1" x14ac:dyDescent="0.2">
      <c r="C621" s="25" t="s">
        <v>201</v>
      </c>
      <c r="D621" s="8" t="s">
        <v>98</v>
      </c>
      <c r="E621" s="8">
        <v>1872</v>
      </c>
      <c r="F621" s="8" t="s">
        <v>205</v>
      </c>
      <c r="G621" s="190">
        <f>SUM(1921-E621)</f>
        <v>49</v>
      </c>
    </row>
    <row r="627" spans="2:7" ht="13.5" customHeight="1" thickBot="1" x14ac:dyDescent="0.25">
      <c r="B627" s="55"/>
      <c r="C627" s="59"/>
      <c r="D627" s="246"/>
      <c r="E627" s="54"/>
      <c r="F627" s="54"/>
      <c r="G627" s="189"/>
    </row>
    <row r="628" spans="2:7" ht="13.5" customHeight="1" x14ac:dyDescent="0.2">
      <c r="B628" s="36"/>
      <c r="C628" s="67"/>
      <c r="D628" s="103"/>
      <c r="E628" s="37"/>
      <c r="F628" s="37"/>
      <c r="G628" s="186"/>
    </row>
    <row r="629" spans="2:7" ht="13.5" customHeight="1" x14ac:dyDescent="0.2">
      <c r="E629" s="40"/>
      <c r="F629" s="40"/>
    </row>
    <row r="630" spans="2:7" ht="13.5" customHeight="1" x14ac:dyDescent="0.2">
      <c r="C630" s="25" t="s">
        <v>202</v>
      </c>
      <c r="D630" s="8" t="s">
        <v>5</v>
      </c>
      <c r="E630" s="8">
        <v>1840</v>
      </c>
      <c r="F630" s="8" t="s">
        <v>206</v>
      </c>
      <c r="G630" s="190">
        <f>SUM(1922-E630)</f>
        <v>82</v>
      </c>
    </row>
    <row r="631" spans="2:7" ht="13.5" customHeight="1" x14ac:dyDescent="0.2">
      <c r="C631" s="29" t="s">
        <v>202</v>
      </c>
      <c r="D631" s="7" t="s">
        <v>211</v>
      </c>
      <c r="E631" s="7">
        <v>1844</v>
      </c>
      <c r="F631" s="8" t="s">
        <v>214</v>
      </c>
      <c r="G631" s="101">
        <f>SUM(1923-E631)</f>
        <v>79</v>
      </c>
    </row>
    <row r="632" spans="2:7" ht="13.5" customHeight="1" x14ac:dyDescent="0.2">
      <c r="B632" s="48"/>
      <c r="C632" s="40"/>
      <c r="D632" s="40"/>
      <c r="E632" s="40"/>
      <c r="F632" s="40"/>
      <c r="G632" s="46"/>
    </row>
    <row r="633" spans="2:7" ht="13.5" customHeight="1" x14ac:dyDescent="0.2">
      <c r="B633" s="48"/>
      <c r="E633" s="40"/>
      <c r="F633" s="40"/>
      <c r="G633" s="46"/>
    </row>
    <row r="634" spans="2:7" ht="13.5" customHeight="1" x14ac:dyDescent="0.2">
      <c r="B634" s="48"/>
    </row>
    <row r="635" spans="2:7" ht="13.5" customHeight="1" x14ac:dyDescent="0.2">
      <c r="B635" s="48"/>
    </row>
    <row r="636" spans="2:7" ht="13.5" customHeight="1" thickBot="1" x14ac:dyDescent="0.25">
      <c r="B636" s="53"/>
      <c r="C636" s="59"/>
      <c r="D636" s="246"/>
      <c r="E636" s="54"/>
      <c r="F636" s="54"/>
      <c r="G636" s="189"/>
    </row>
    <row r="637" spans="2:7" ht="13.5" customHeight="1" x14ac:dyDescent="0.2">
      <c r="B637" s="36"/>
      <c r="C637" s="67"/>
      <c r="D637" s="103"/>
      <c r="E637" s="37"/>
      <c r="F637" s="37"/>
      <c r="G637" s="186"/>
    </row>
    <row r="638" spans="2:7" ht="13.5" customHeight="1" x14ac:dyDescent="0.2">
      <c r="E638" s="32"/>
      <c r="F638" s="32"/>
    </row>
    <row r="639" spans="2:7" ht="13.5" customHeight="1" x14ac:dyDescent="0.2">
      <c r="C639" s="29" t="s">
        <v>208</v>
      </c>
      <c r="D639" s="7" t="s">
        <v>209</v>
      </c>
      <c r="E639" s="7">
        <v>1839</v>
      </c>
      <c r="F639" s="8" t="s">
        <v>212</v>
      </c>
      <c r="G639" s="101">
        <f>SUM(1923-E639)</f>
        <v>84</v>
      </c>
    </row>
    <row r="640" spans="2:7" ht="13.5" customHeight="1" x14ac:dyDescent="0.2">
      <c r="C640" s="25" t="s">
        <v>208</v>
      </c>
      <c r="D640" s="8" t="s">
        <v>215</v>
      </c>
      <c r="E640" s="8">
        <v>1839</v>
      </c>
      <c r="F640" s="8" t="s">
        <v>216</v>
      </c>
      <c r="G640" s="101">
        <f>SUM(1926-E640)</f>
        <v>87</v>
      </c>
    </row>
    <row r="643" spans="2:7" ht="13.5" customHeight="1" thickBot="1" x14ac:dyDescent="0.25">
      <c r="B643" s="55"/>
      <c r="C643" s="59"/>
      <c r="D643" s="246"/>
      <c r="E643" s="54"/>
      <c r="F643" s="54"/>
      <c r="G643" s="189"/>
    </row>
    <row r="644" spans="2:7" ht="13.5" customHeight="1" x14ac:dyDescent="0.2">
      <c r="B644" s="36"/>
      <c r="C644" s="67"/>
      <c r="D644" s="103"/>
      <c r="E644" s="37"/>
      <c r="F644" s="37"/>
      <c r="G644" s="186"/>
    </row>
    <row r="646" spans="2:7" ht="13.5" customHeight="1" x14ac:dyDescent="0.2">
      <c r="E646" s="197" t="s">
        <v>186</v>
      </c>
      <c r="F646" s="30" t="s">
        <v>187</v>
      </c>
    </row>
    <row r="647" spans="2:7" ht="13.5" customHeight="1" x14ac:dyDescent="0.2">
      <c r="E647" s="30">
        <v>1843</v>
      </c>
      <c r="F647" s="8" t="s">
        <v>194</v>
      </c>
      <c r="G647" s="194">
        <f>SUM(1924-E647)</f>
        <v>81</v>
      </c>
    </row>
    <row r="649" spans="2:7" ht="13.5" customHeight="1" x14ac:dyDescent="0.2">
      <c r="E649" s="197" t="s">
        <v>186</v>
      </c>
      <c r="F649" s="30" t="s">
        <v>196</v>
      </c>
    </row>
    <row r="650" spans="2:7" ht="13.5" customHeight="1" x14ac:dyDescent="0.2">
      <c r="E650" s="30">
        <v>1847</v>
      </c>
      <c r="F650" s="8" t="s">
        <v>198</v>
      </c>
      <c r="G650" s="194">
        <f>SUM(1924-E650)</f>
        <v>77</v>
      </c>
    </row>
    <row r="654" spans="2:7" ht="13.5" customHeight="1" thickBot="1" x14ac:dyDescent="0.25">
      <c r="B654" s="55"/>
      <c r="C654" s="59"/>
      <c r="D654" s="246"/>
      <c r="E654" s="54"/>
      <c r="F654" s="54"/>
      <c r="G654" s="189"/>
    </row>
    <row r="655" spans="2:7" ht="13.5" customHeight="1" x14ac:dyDescent="0.2">
      <c r="B655" s="36"/>
      <c r="C655" s="67"/>
      <c r="D655" s="103"/>
      <c r="E655" s="37"/>
      <c r="F655" s="37"/>
      <c r="G655" s="186"/>
    </row>
    <row r="656" spans="2:7" ht="13.5" customHeight="1" x14ac:dyDescent="0.2">
      <c r="E656" s="75"/>
    </row>
    <row r="657" spans="2:7" ht="13.5" customHeight="1" x14ac:dyDescent="0.2">
      <c r="E657" s="75" t="s">
        <v>188</v>
      </c>
      <c r="F657" s="100" t="s">
        <v>189</v>
      </c>
    </row>
    <row r="658" spans="2:7" ht="13.5" customHeight="1" x14ac:dyDescent="0.2">
      <c r="E658" s="75"/>
    </row>
    <row r="659" spans="2:7" ht="13.5" customHeight="1" x14ac:dyDescent="0.2">
      <c r="E659" s="75" t="s">
        <v>188</v>
      </c>
      <c r="F659" s="100" t="s">
        <v>196</v>
      </c>
    </row>
    <row r="660" spans="2:7" ht="13.5" customHeight="1" x14ac:dyDescent="0.2">
      <c r="E660" s="75"/>
    </row>
    <row r="665" spans="2:7" ht="13.5" customHeight="1" thickBot="1" x14ac:dyDescent="0.25">
      <c r="B665" s="55"/>
      <c r="C665" s="59"/>
      <c r="D665" s="246"/>
      <c r="E665" s="54"/>
      <c r="F665" s="54"/>
      <c r="G665" s="189"/>
    </row>
    <row r="666" spans="2:7" ht="13.5" customHeight="1" x14ac:dyDescent="0.2">
      <c r="B666" s="36"/>
      <c r="C666" s="67"/>
      <c r="D666" s="103"/>
      <c r="E666" s="37"/>
      <c r="F666" s="37"/>
      <c r="G666" s="186"/>
    </row>
    <row r="667" spans="2:7" ht="13.5" customHeight="1" x14ac:dyDescent="0.2">
      <c r="E667" s="24" t="s">
        <v>217</v>
      </c>
      <c r="F667" s="11" t="s">
        <v>73</v>
      </c>
    </row>
    <row r="668" spans="2:7" ht="13.5" customHeight="1" x14ac:dyDescent="0.2">
      <c r="E668" s="11">
        <v>1840</v>
      </c>
      <c r="F668" s="11" t="s">
        <v>221</v>
      </c>
      <c r="G668" s="101">
        <f>SUM(1896-E668)</f>
        <v>56</v>
      </c>
    </row>
    <row r="675" spans="2:7" ht="13.5" customHeight="1" thickBot="1" x14ac:dyDescent="0.25">
      <c r="B675" s="55"/>
      <c r="C675" s="59"/>
      <c r="D675" s="246"/>
      <c r="E675" s="54"/>
      <c r="F675" s="54"/>
      <c r="G675" s="189"/>
    </row>
    <row r="676" spans="2:7" ht="13.5" customHeight="1" x14ac:dyDescent="0.2">
      <c r="B676" s="39"/>
      <c r="C676" s="67"/>
      <c r="D676" s="103"/>
      <c r="E676" s="37"/>
      <c r="F676" s="37"/>
      <c r="G676" s="186"/>
    </row>
    <row r="677" spans="2:7" ht="13.5" customHeight="1" x14ac:dyDescent="0.2">
      <c r="B677" s="45"/>
    </row>
    <row r="678" spans="2:7" ht="13.5" customHeight="1" x14ac:dyDescent="0.2">
      <c r="B678" s="45"/>
    </row>
    <row r="679" spans="2:7" ht="13.5" customHeight="1" x14ac:dyDescent="0.2">
      <c r="B679" s="45"/>
    </row>
    <row r="680" spans="2:7" ht="13.5" customHeight="1" x14ac:dyDescent="0.2">
      <c r="B680" s="45"/>
      <c r="D680" s="276" t="s">
        <v>43</v>
      </c>
      <c r="E680" s="277"/>
    </row>
    <row r="681" spans="2:7" ht="13.5" customHeight="1" x14ac:dyDescent="0.2">
      <c r="B681" s="45"/>
    </row>
    <row r="682" spans="2:7" ht="13.5" customHeight="1" x14ac:dyDescent="0.2">
      <c r="B682" s="45"/>
    </row>
    <row r="683" spans="2:7" ht="13.5" customHeight="1" x14ac:dyDescent="0.2">
      <c r="B683" s="45"/>
    </row>
    <row r="684" spans="2:7" ht="13.5" customHeight="1" x14ac:dyDescent="0.2">
      <c r="B684" s="45"/>
    </row>
    <row r="685" spans="2:7" ht="13.5" customHeight="1" thickBot="1" x14ac:dyDescent="0.25">
      <c r="B685" s="58"/>
      <c r="C685" s="59"/>
      <c r="D685" s="246"/>
      <c r="E685" s="54"/>
      <c r="F685" s="54"/>
      <c r="G685" s="189"/>
    </row>
    <row r="686" spans="2:7" ht="13.5" customHeight="1" x14ac:dyDescent="0.2">
      <c r="B686" s="36"/>
      <c r="C686" s="67"/>
      <c r="D686" s="103"/>
      <c r="E686" s="37"/>
      <c r="F686" s="37"/>
      <c r="G686" s="186"/>
    </row>
    <row r="688" spans="2:7" ht="13.5" customHeight="1" x14ac:dyDescent="0.2">
      <c r="E688" s="25" t="s">
        <v>222</v>
      </c>
      <c r="F688" s="8" t="s">
        <v>223</v>
      </c>
    </row>
    <row r="689" spans="2:7" ht="13.5" customHeight="1" x14ac:dyDescent="0.2">
      <c r="E689" s="8">
        <v>1823</v>
      </c>
      <c r="F689" s="31" t="s">
        <v>230</v>
      </c>
      <c r="G689" s="190">
        <f>SUM(1921-E689)</f>
        <v>98</v>
      </c>
    </row>
    <row r="691" spans="2:7" ht="13.5" customHeight="1" x14ac:dyDescent="0.2">
      <c r="E691" s="25" t="s">
        <v>222</v>
      </c>
      <c r="F691" s="8" t="s">
        <v>234</v>
      </c>
    </row>
    <row r="692" spans="2:7" ht="13.5" customHeight="1" x14ac:dyDescent="0.2">
      <c r="E692" s="8" t="s">
        <v>236</v>
      </c>
      <c r="F692" s="31" t="s">
        <v>237</v>
      </c>
      <c r="G692" s="190" t="s">
        <v>238</v>
      </c>
    </row>
    <row r="695" spans="2:7" ht="13.5" customHeight="1" thickBot="1" x14ac:dyDescent="0.25">
      <c r="B695" s="55"/>
      <c r="C695" s="59"/>
      <c r="D695" s="246"/>
      <c r="E695" s="54"/>
      <c r="F695" s="54"/>
      <c r="G695" s="189"/>
    </row>
    <row r="696" spans="2:7" ht="13.5" customHeight="1" x14ac:dyDescent="0.2">
      <c r="B696" s="61"/>
      <c r="C696" s="67"/>
      <c r="D696" s="103"/>
      <c r="E696" s="37"/>
      <c r="F696" s="37"/>
      <c r="G696" s="186"/>
    </row>
    <row r="697" spans="2:7" ht="13.5" customHeight="1" x14ac:dyDescent="0.2">
      <c r="B697" s="48"/>
    </row>
    <row r="698" spans="2:7" ht="13.5" customHeight="1" x14ac:dyDescent="0.2">
      <c r="B698" s="48"/>
      <c r="E698" s="75" t="s">
        <v>224</v>
      </c>
      <c r="F698" s="100" t="s">
        <v>225</v>
      </c>
    </row>
    <row r="699" spans="2:7" ht="13.5" customHeight="1" x14ac:dyDescent="0.2">
      <c r="B699" s="48"/>
      <c r="F699" s="31" t="s">
        <v>231</v>
      </c>
    </row>
    <row r="700" spans="2:7" ht="13.5" customHeight="1" x14ac:dyDescent="0.2">
      <c r="B700" s="48"/>
    </row>
    <row r="701" spans="2:7" ht="13.5" customHeight="1" x14ac:dyDescent="0.2">
      <c r="B701" s="48"/>
    </row>
    <row r="702" spans="2:7" ht="13.5" customHeight="1" x14ac:dyDescent="0.2">
      <c r="B702" s="48"/>
    </row>
    <row r="703" spans="2:7" ht="13.5" customHeight="1" x14ac:dyDescent="0.2">
      <c r="B703" s="48"/>
    </row>
    <row r="704" spans="2:7" ht="13.5" customHeight="1" x14ac:dyDescent="0.2">
      <c r="B704" s="48"/>
    </row>
    <row r="705" spans="2:7" ht="13.5" customHeight="1" thickBot="1" x14ac:dyDescent="0.25">
      <c r="B705" s="53"/>
      <c r="C705" s="59"/>
      <c r="D705" s="246"/>
      <c r="E705" s="54"/>
      <c r="F705" s="54"/>
      <c r="G705" s="189"/>
    </row>
    <row r="706" spans="2:7" ht="13.5" customHeight="1" x14ac:dyDescent="0.2">
      <c r="B706" s="69"/>
      <c r="C706" s="67"/>
      <c r="D706" s="103"/>
      <c r="E706" s="37"/>
      <c r="F706" s="37"/>
      <c r="G706" s="186"/>
    </row>
    <row r="707" spans="2:7" ht="13.5" customHeight="1" x14ac:dyDescent="0.2">
      <c r="D707" s="89"/>
      <c r="E707" s="29" t="s">
        <v>218</v>
      </c>
      <c r="F707" s="7" t="s">
        <v>219</v>
      </c>
    </row>
    <row r="708" spans="2:7" ht="13.5" customHeight="1" x14ac:dyDescent="0.2">
      <c r="E708" s="7">
        <v>1858</v>
      </c>
      <c r="F708" s="8" t="s">
        <v>226</v>
      </c>
      <c r="G708" s="101">
        <f>SUM(1923-E708)</f>
        <v>65</v>
      </c>
    </row>
    <row r="710" spans="2:7" ht="13.5" customHeight="1" x14ac:dyDescent="0.2">
      <c r="D710" s="41"/>
      <c r="E710" s="25" t="s">
        <v>218</v>
      </c>
      <c r="F710" s="8" t="s">
        <v>233</v>
      </c>
    </row>
    <row r="711" spans="2:7" ht="13.5" customHeight="1" x14ac:dyDescent="0.2">
      <c r="D711" s="42"/>
      <c r="E711" s="8">
        <v>1854</v>
      </c>
      <c r="F711" s="8" t="s">
        <v>235</v>
      </c>
      <c r="G711" s="101">
        <f>SUM(1926-E711)</f>
        <v>72</v>
      </c>
    </row>
    <row r="712" spans="2:7" ht="13.5" customHeight="1" x14ac:dyDescent="0.2">
      <c r="B712" s="70"/>
    </row>
    <row r="713" spans="2:7" ht="13.5" customHeight="1" x14ac:dyDescent="0.2">
      <c r="B713" s="70"/>
    </row>
    <row r="714" spans="2:7" ht="13.5" customHeight="1" x14ac:dyDescent="0.2">
      <c r="B714" s="70"/>
    </row>
    <row r="715" spans="2:7" ht="13.5" customHeight="1" thickBot="1" x14ac:dyDescent="0.25">
      <c r="B715" s="71"/>
      <c r="C715" s="59"/>
      <c r="D715" s="246"/>
      <c r="E715" s="54"/>
      <c r="F715" s="54"/>
      <c r="G715" s="189"/>
    </row>
    <row r="716" spans="2:7" ht="13.5" customHeight="1" x14ac:dyDescent="0.2">
      <c r="B716" s="61"/>
      <c r="C716" s="67"/>
      <c r="D716" s="103"/>
      <c r="E716" s="37"/>
      <c r="F716" s="37"/>
      <c r="G716" s="186"/>
    </row>
    <row r="717" spans="2:7" ht="13.5" customHeight="1" x14ac:dyDescent="0.2">
      <c r="E717" s="197" t="s">
        <v>220</v>
      </c>
      <c r="F717" s="30" t="s">
        <v>93</v>
      </c>
    </row>
    <row r="718" spans="2:7" ht="13.5" customHeight="1" x14ac:dyDescent="0.2">
      <c r="E718" s="30">
        <v>1846</v>
      </c>
      <c r="F718" s="8" t="s">
        <v>227</v>
      </c>
      <c r="G718" s="101">
        <v>78</v>
      </c>
    </row>
    <row r="719" spans="2:7" ht="13.5" customHeight="1" x14ac:dyDescent="0.2">
      <c r="E719" s="26"/>
    </row>
    <row r="722" spans="2:7" ht="13.5" customHeight="1" x14ac:dyDescent="0.2">
      <c r="B722" s="48"/>
    </row>
    <row r="723" spans="2:7" ht="13.5" customHeight="1" x14ac:dyDescent="0.2">
      <c r="B723" s="48"/>
    </row>
    <row r="724" spans="2:7" ht="13.5" customHeight="1" x14ac:dyDescent="0.2">
      <c r="E724" s="31"/>
    </row>
    <row r="725" spans="2:7" ht="13.5" customHeight="1" thickBot="1" x14ac:dyDescent="0.25">
      <c r="B725" s="55"/>
      <c r="C725" s="59"/>
      <c r="D725" s="246"/>
      <c r="E725" s="199"/>
      <c r="F725" s="54"/>
      <c r="G725" s="189"/>
    </row>
    <row r="726" spans="2:7" ht="13.5" customHeight="1" x14ac:dyDescent="0.2">
      <c r="B726" s="36"/>
      <c r="C726" s="67"/>
      <c r="D726" s="103"/>
      <c r="E726" s="37"/>
      <c r="F726" s="37"/>
      <c r="G726" s="186"/>
    </row>
    <row r="728" spans="2:7" ht="13.5" customHeight="1" x14ac:dyDescent="0.2">
      <c r="E728" s="25" t="s">
        <v>228</v>
      </c>
      <c r="F728" s="8" t="s">
        <v>229</v>
      </c>
    </row>
    <row r="729" spans="2:7" ht="13.5" customHeight="1" x14ac:dyDescent="0.2">
      <c r="E729" s="8">
        <v>1848</v>
      </c>
      <c r="F729" s="8" t="s">
        <v>232</v>
      </c>
      <c r="G729" s="101">
        <f>SUM(1926-E729)</f>
        <v>78</v>
      </c>
    </row>
    <row r="735" spans="2:7" ht="13.5" customHeight="1" thickBot="1" x14ac:dyDescent="0.25">
      <c r="B735" s="55"/>
      <c r="C735" s="59"/>
      <c r="D735" s="246"/>
      <c r="E735" s="54"/>
      <c r="F735" s="54"/>
      <c r="G735" s="189"/>
    </row>
    <row r="736" spans="2:7" ht="13.5" customHeight="1" x14ac:dyDescent="0.2">
      <c r="B736" s="69"/>
      <c r="C736" s="67"/>
      <c r="D736" s="103"/>
      <c r="E736" s="37"/>
      <c r="F736" s="37"/>
      <c r="G736" s="186"/>
    </row>
    <row r="737" spans="2:7" ht="13.5" customHeight="1" x14ac:dyDescent="0.2">
      <c r="B737" s="70"/>
    </row>
    <row r="738" spans="2:7" ht="13.5" customHeight="1" x14ac:dyDescent="0.2">
      <c r="B738" s="70"/>
      <c r="E738" s="75" t="s">
        <v>190</v>
      </c>
      <c r="F738" s="100" t="s">
        <v>191</v>
      </c>
    </row>
    <row r="739" spans="2:7" ht="13.5" customHeight="1" x14ac:dyDescent="0.2">
      <c r="B739" s="70"/>
      <c r="E739" s="100">
        <v>1858</v>
      </c>
      <c r="F739" s="127">
        <v>14554</v>
      </c>
      <c r="G739" s="101">
        <v>81</v>
      </c>
    </row>
    <row r="740" spans="2:7" ht="13.5" customHeight="1" x14ac:dyDescent="0.2">
      <c r="B740" s="70"/>
    </row>
    <row r="741" spans="2:7" ht="13.5" customHeight="1" x14ac:dyDescent="0.2">
      <c r="B741" s="70"/>
      <c r="E741" s="75" t="s">
        <v>190</v>
      </c>
      <c r="F741" s="100" t="s">
        <v>197</v>
      </c>
    </row>
    <row r="742" spans="2:7" ht="13.5" customHeight="1" x14ac:dyDescent="0.2">
      <c r="B742" s="70"/>
      <c r="E742" s="100">
        <v>1858</v>
      </c>
      <c r="F742" s="127">
        <v>10864</v>
      </c>
      <c r="G742" s="101">
        <v>71</v>
      </c>
    </row>
    <row r="743" spans="2:7" ht="13.5" customHeight="1" x14ac:dyDescent="0.2">
      <c r="B743" s="70"/>
    </row>
    <row r="744" spans="2:7" ht="13.5" customHeight="1" x14ac:dyDescent="0.2">
      <c r="B744" s="70"/>
    </row>
    <row r="745" spans="2:7" ht="13.5" customHeight="1" x14ac:dyDescent="0.2">
      <c r="B745" s="70"/>
    </row>
    <row r="746" spans="2:7" ht="13.5" customHeight="1" thickBot="1" x14ac:dyDescent="0.25">
      <c r="B746" s="71"/>
      <c r="C746" s="59"/>
      <c r="D746" s="246"/>
      <c r="E746" s="54"/>
      <c r="F746" s="54"/>
      <c r="G746" s="189"/>
    </row>
    <row r="747" spans="2:7" ht="13.5" customHeight="1" x14ac:dyDescent="0.2">
      <c r="B747" s="61"/>
      <c r="C747" s="67"/>
      <c r="D747" s="103"/>
      <c r="E747" s="37"/>
      <c r="F747" s="37"/>
      <c r="G747" s="186"/>
    </row>
    <row r="748" spans="2:7" ht="13.5" customHeight="1" x14ac:dyDescent="0.2">
      <c r="B748" s="48"/>
    </row>
    <row r="750" spans="2:7" ht="13.5" customHeight="1" x14ac:dyDescent="0.2">
      <c r="B750" s="48"/>
      <c r="E750" s="79" t="s">
        <v>250</v>
      </c>
      <c r="F750" s="31" t="s">
        <v>251</v>
      </c>
    </row>
    <row r="751" spans="2:7" ht="13.5" customHeight="1" x14ac:dyDescent="0.2">
      <c r="E751" s="128" t="s">
        <v>255</v>
      </c>
      <c r="F751" s="31" t="s">
        <v>256</v>
      </c>
      <c r="G751" s="190" t="s">
        <v>257</v>
      </c>
    </row>
    <row r="753" spans="2:7" ht="13.5" customHeight="1" x14ac:dyDescent="0.2">
      <c r="E753" s="197" t="s">
        <v>250</v>
      </c>
      <c r="F753" s="30" t="s">
        <v>73</v>
      </c>
    </row>
    <row r="754" spans="2:7" ht="13.5" customHeight="1" x14ac:dyDescent="0.2">
      <c r="E754" s="30">
        <v>1851</v>
      </c>
      <c r="F754" s="8" t="s">
        <v>263</v>
      </c>
      <c r="G754" s="194">
        <f>SUM(1924-E754)</f>
        <v>73</v>
      </c>
    </row>
    <row r="755" spans="2:7" ht="13.5" customHeight="1" x14ac:dyDescent="0.2">
      <c r="B755" s="48"/>
    </row>
    <row r="756" spans="2:7" ht="13.5" customHeight="1" thickBot="1" x14ac:dyDescent="0.25">
      <c r="B756" s="53"/>
      <c r="C756" s="59"/>
      <c r="D756" s="246"/>
      <c r="E756" s="54"/>
      <c r="F756" s="54"/>
      <c r="G756" s="189"/>
    </row>
    <row r="757" spans="2:7" ht="13.5" customHeight="1" x14ac:dyDescent="0.2">
      <c r="B757" s="36"/>
      <c r="C757" s="67"/>
      <c r="D757" s="103"/>
      <c r="E757" s="37"/>
      <c r="F757" s="37"/>
      <c r="G757" s="186"/>
    </row>
    <row r="758" spans="2:7" ht="13.5" customHeight="1" x14ac:dyDescent="0.2">
      <c r="E758" s="25" t="s">
        <v>239</v>
      </c>
      <c r="F758" s="8" t="s">
        <v>5</v>
      </c>
    </row>
    <row r="759" spans="2:7" ht="13.5" customHeight="1" x14ac:dyDescent="0.2">
      <c r="E759" s="8" t="s">
        <v>244</v>
      </c>
      <c r="F759" s="8" t="s">
        <v>245</v>
      </c>
      <c r="G759" s="190" t="s">
        <v>246</v>
      </c>
    </row>
    <row r="761" spans="2:7" ht="13.5" customHeight="1" x14ac:dyDescent="0.2">
      <c r="E761" s="25" t="s">
        <v>239</v>
      </c>
      <c r="F761" s="7" t="s">
        <v>258</v>
      </c>
    </row>
    <row r="762" spans="2:7" ht="13.5" customHeight="1" x14ac:dyDescent="0.2">
      <c r="E762" s="8" t="s">
        <v>259</v>
      </c>
      <c r="F762" s="8" t="s">
        <v>260</v>
      </c>
      <c r="G762" s="190" t="s">
        <v>261</v>
      </c>
    </row>
    <row r="766" spans="2:7" ht="13.5" customHeight="1" thickBot="1" x14ac:dyDescent="0.25">
      <c r="B766" s="55"/>
      <c r="C766" s="59"/>
      <c r="D766" s="246"/>
      <c r="E766" s="54"/>
      <c r="F766" s="54"/>
      <c r="G766" s="189"/>
    </row>
    <row r="767" spans="2:7" ht="13.5" customHeight="1" x14ac:dyDescent="0.2">
      <c r="B767" s="36"/>
      <c r="C767" s="67"/>
      <c r="D767" s="103"/>
      <c r="E767" s="37"/>
      <c r="F767" s="37"/>
      <c r="G767" s="186"/>
    </row>
    <row r="768" spans="2:7" ht="13.5" customHeight="1" x14ac:dyDescent="0.2">
      <c r="E768" s="197" t="s">
        <v>240</v>
      </c>
      <c r="F768" s="30" t="s">
        <v>241</v>
      </c>
    </row>
    <row r="769" spans="2:7" ht="13.5" customHeight="1" x14ac:dyDescent="0.2">
      <c r="E769" s="30">
        <v>1843</v>
      </c>
      <c r="F769" s="8" t="s">
        <v>247</v>
      </c>
      <c r="G769" s="194">
        <f>SUM(1924-E769)</f>
        <v>81</v>
      </c>
    </row>
    <row r="771" spans="2:7" ht="13.5" customHeight="1" x14ac:dyDescent="0.2">
      <c r="E771" s="25" t="s">
        <v>240</v>
      </c>
      <c r="F771" s="8" t="s">
        <v>85</v>
      </c>
    </row>
    <row r="772" spans="2:7" ht="13.5" customHeight="1" x14ac:dyDescent="0.2">
      <c r="E772" s="8">
        <v>1840</v>
      </c>
      <c r="F772" s="8" t="s">
        <v>262</v>
      </c>
      <c r="G772" s="101">
        <f>SUM(1926-E772)</f>
        <v>86</v>
      </c>
    </row>
    <row r="776" spans="2:7" ht="13.5" customHeight="1" thickBot="1" x14ac:dyDescent="0.25">
      <c r="B776" s="55"/>
      <c r="C776" s="59"/>
      <c r="D776" s="246"/>
      <c r="E776" s="54"/>
      <c r="F776" s="54"/>
      <c r="G776" s="189"/>
    </row>
    <row r="777" spans="2:7" ht="13.5" customHeight="1" x14ac:dyDescent="0.2">
      <c r="B777" s="61"/>
      <c r="C777" s="67"/>
      <c r="D777" s="103"/>
      <c r="E777" s="37"/>
      <c r="F777" s="37"/>
      <c r="G777" s="186"/>
    </row>
    <row r="778" spans="2:7" ht="13.5" customHeight="1" x14ac:dyDescent="0.2">
      <c r="E778" s="29" t="s">
        <v>242</v>
      </c>
      <c r="F778" s="7" t="s">
        <v>243</v>
      </c>
    </row>
    <row r="779" spans="2:7" ht="13.5" customHeight="1" x14ac:dyDescent="0.2">
      <c r="E779" s="7">
        <v>1852</v>
      </c>
      <c r="F779" s="8" t="s">
        <v>248</v>
      </c>
      <c r="G779" s="101">
        <v>82</v>
      </c>
    </row>
    <row r="782" spans="2:7" ht="13.5" customHeight="1" x14ac:dyDescent="0.2">
      <c r="B782" s="48"/>
    </row>
    <row r="783" spans="2:7" ht="13.5" customHeight="1" x14ac:dyDescent="0.2">
      <c r="B783" s="48"/>
    </row>
    <row r="784" spans="2:7" ht="13.5" customHeight="1" x14ac:dyDescent="0.2">
      <c r="E784" s="26"/>
    </row>
    <row r="785" spans="2:7" ht="13.5" customHeight="1" x14ac:dyDescent="0.2">
      <c r="E785" s="26"/>
    </row>
    <row r="786" spans="2:7" ht="13.5" customHeight="1" thickBot="1" x14ac:dyDescent="0.25">
      <c r="B786" s="53"/>
      <c r="C786" s="59"/>
      <c r="D786" s="246"/>
      <c r="E786" s="54"/>
      <c r="F786" s="54"/>
      <c r="G786" s="189"/>
    </row>
    <row r="787" spans="2:7" ht="13.5" customHeight="1" x14ac:dyDescent="0.2">
      <c r="B787" s="36"/>
      <c r="C787" s="67"/>
      <c r="D787" s="103"/>
      <c r="E787" s="37"/>
      <c r="F787" s="37"/>
      <c r="G787" s="186"/>
    </row>
    <row r="789" spans="2:7" ht="13.5" customHeight="1" x14ac:dyDescent="0.2">
      <c r="E789" s="75" t="s">
        <v>249</v>
      </c>
      <c r="F789" s="100" t="s">
        <v>68</v>
      </c>
    </row>
    <row r="790" spans="2:7" ht="13.5" customHeight="1" x14ac:dyDescent="0.2">
      <c r="E790" s="31" t="s">
        <v>252</v>
      </c>
      <c r="F790" s="31" t="s">
        <v>253</v>
      </c>
      <c r="G790" s="190" t="s">
        <v>254</v>
      </c>
    </row>
    <row r="796" spans="2:7" ht="13.5" customHeight="1" thickBot="1" x14ac:dyDescent="0.25">
      <c r="B796" s="55"/>
      <c r="C796" s="59"/>
      <c r="D796" s="246"/>
      <c r="E796" s="54"/>
      <c r="F796" s="54"/>
      <c r="G796" s="189"/>
    </row>
    <row r="797" spans="2:7" ht="13.5" customHeight="1" x14ac:dyDescent="0.2">
      <c r="B797" s="61"/>
      <c r="C797" s="67"/>
      <c r="D797" s="103"/>
      <c r="E797" s="37"/>
      <c r="F797" s="37"/>
      <c r="G797" s="186"/>
    </row>
    <row r="798" spans="2:7" ht="13.5" customHeight="1" x14ac:dyDescent="0.2">
      <c r="E798" s="200" t="s">
        <v>97</v>
      </c>
      <c r="F798" s="129" t="s">
        <v>70</v>
      </c>
    </row>
    <row r="799" spans="2:7" ht="13.5" customHeight="1" x14ac:dyDescent="0.2">
      <c r="E799" s="129">
        <v>1837</v>
      </c>
      <c r="F799" s="129" t="s">
        <v>271</v>
      </c>
      <c r="G799" s="101">
        <v>60</v>
      </c>
    </row>
    <row r="800" spans="2:7" ht="13.5" customHeight="1" x14ac:dyDescent="0.2">
      <c r="B800" s="48"/>
    </row>
    <row r="802" spans="2:7" ht="13.5" customHeight="1" x14ac:dyDescent="0.2">
      <c r="E802" s="201" t="s">
        <v>97</v>
      </c>
      <c r="F802" s="5" t="s">
        <v>286</v>
      </c>
    </row>
    <row r="803" spans="2:7" ht="13.5" customHeight="1" x14ac:dyDescent="0.2">
      <c r="B803" s="48"/>
      <c r="E803" s="5">
        <v>1837</v>
      </c>
      <c r="F803" s="5" t="s">
        <v>292</v>
      </c>
      <c r="G803" s="101">
        <v>81</v>
      </c>
    </row>
    <row r="804" spans="2:7" ht="13.5" customHeight="1" x14ac:dyDescent="0.2">
      <c r="E804" s="31"/>
    </row>
    <row r="805" spans="2:7" ht="13.5" customHeight="1" x14ac:dyDescent="0.2">
      <c r="E805" s="31"/>
    </row>
    <row r="806" spans="2:7" ht="13.5" customHeight="1" thickBot="1" x14ac:dyDescent="0.25">
      <c r="B806" s="53"/>
      <c r="C806" s="59"/>
      <c r="D806" s="246"/>
      <c r="E806" s="54"/>
      <c r="F806" s="54"/>
      <c r="G806" s="189"/>
    </row>
    <row r="807" spans="2:7" ht="13.5" customHeight="1" x14ac:dyDescent="0.2">
      <c r="B807" s="61"/>
      <c r="C807" s="67"/>
      <c r="D807" s="103"/>
      <c r="E807" s="37"/>
      <c r="F807" s="37"/>
      <c r="G807" s="186"/>
    </row>
    <row r="808" spans="2:7" ht="13.5" customHeight="1" x14ac:dyDescent="0.2">
      <c r="B808" s="48"/>
      <c r="E808" s="25" t="s">
        <v>264</v>
      </c>
      <c r="F808" s="8" t="s">
        <v>265</v>
      </c>
    </row>
    <row r="809" spans="2:7" ht="13.5" customHeight="1" x14ac:dyDescent="0.2">
      <c r="B809" s="48"/>
      <c r="E809" s="8" t="s">
        <v>125</v>
      </c>
      <c r="F809" s="8" t="s">
        <v>272</v>
      </c>
      <c r="G809" s="190">
        <f>SUM(1920-E809)</f>
        <v>65</v>
      </c>
    </row>
    <row r="810" spans="2:7" ht="13.5" customHeight="1" x14ac:dyDescent="0.2">
      <c r="B810" s="48"/>
    </row>
    <row r="811" spans="2:7" ht="13.5" customHeight="1" x14ac:dyDescent="0.2">
      <c r="B811" s="48"/>
      <c r="E811" s="25" t="s">
        <v>264</v>
      </c>
      <c r="F811" s="8" t="s">
        <v>3</v>
      </c>
    </row>
    <row r="812" spans="2:7" ht="13.5" customHeight="1" x14ac:dyDescent="0.2">
      <c r="E812" s="8" t="s">
        <v>287</v>
      </c>
      <c r="F812" s="8" t="s">
        <v>288</v>
      </c>
      <c r="G812" s="190" t="s">
        <v>289</v>
      </c>
    </row>
    <row r="816" spans="2:7" ht="13.5" customHeight="1" thickBot="1" x14ac:dyDescent="0.25">
      <c r="B816" s="53"/>
      <c r="C816" s="59"/>
      <c r="D816" s="246"/>
      <c r="E816" s="54"/>
      <c r="F816" s="54"/>
      <c r="G816" s="189"/>
    </row>
    <row r="817" spans="2:7" ht="13.5" customHeight="1" x14ac:dyDescent="0.2">
      <c r="B817" s="36"/>
      <c r="C817" s="67"/>
      <c r="D817" s="103"/>
      <c r="E817" s="37"/>
      <c r="F817" s="37"/>
      <c r="G817" s="186"/>
    </row>
    <row r="819" spans="2:7" ht="13.5" customHeight="1" x14ac:dyDescent="0.2">
      <c r="E819" s="25" t="s">
        <v>273</v>
      </c>
      <c r="F819" s="8" t="s">
        <v>274</v>
      </c>
      <c r="G819" s="190"/>
    </row>
    <row r="820" spans="2:7" ht="13.5" customHeight="1" x14ac:dyDescent="0.2">
      <c r="E820" s="8">
        <v>1900</v>
      </c>
      <c r="F820" s="8" t="s">
        <v>280</v>
      </c>
      <c r="G820" s="101">
        <v>22</v>
      </c>
    </row>
    <row r="822" spans="2:7" ht="13.5" customHeight="1" x14ac:dyDescent="0.2">
      <c r="E822" s="75" t="s">
        <v>273</v>
      </c>
      <c r="F822" s="100" t="s">
        <v>56</v>
      </c>
    </row>
    <row r="823" spans="2:7" ht="13.5" customHeight="1" x14ac:dyDescent="0.2">
      <c r="E823" s="100">
        <v>1872</v>
      </c>
      <c r="F823" s="31" t="s">
        <v>293</v>
      </c>
      <c r="G823" s="101">
        <v>86</v>
      </c>
    </row>
    <row r="826" spans="2:7" ht="13.5" customHeight="1" thickBot="1" x14ac:dyDescent="0.25">
      <c r="B826" s="55"/>
      <c r="C826" s="59"/>
      <c r="D826" s="246"/>
      <c r="E826" s="54"/>
      <c r="F826" s="54"/>
      <c r="G826" s="189"/>
    </row>
    <row r="827" spans="2:7" ht="13.5" customHeight="1" x14ac:dyDescent="0.2">
      <c r="B827" s="36"/>
      <c r="C827" s="67"/>
      <c r="D827" s="103"/>
      <c r="E827" s="37"/>
      <c r="F827" s="202"/>
      <c r="G827" s="186"/>
    </row>
    <row r="828" spans="2:7" ht="13.5" customHeight="1" x14ac:dyDescent="0.2">
      <c r="F828" s="31"/>
    </row>
    <row r="829" spans="2:7" ht="13.5" customHeight="1" x14ac:dyDescent="0.2">
      <c r="E829" s="75" t="s">
        <v>275</v>
      </c>
      <c r="F829" s="31" t="s">
        <v>276</v>
      </c>
    </row>
    <row r="830" spans="2:7" ht="13.5" customHeight="1" x14ac:dyDescent="0.2">
      <c r="E830" s="7">
        <v>1881</v>
      </c>
      <c r="F830" s="8" t="s">
        <v>281</v>
      </c>
      <c r="G830" s="101">
        <v>42</v>
      </c>
    </row>
    <row r="831" spans="2:7" ht="13.5" customHeight="1" x14ac:dyDescent="0.2">
      <c r="F831" s="31"/>
    </row>
    <row r="832" spans="2:7" ht="13.5" customHeight="1" x14ac:dyDescent="0.2">
      <c r="F832" s="31"/>
    </row>
    <row r="833" spans="2:7" ht="13.5" customHeight="1" x14ac:dyDescent="0.2">
      <c r="F833" s="31"/>
    </row>
    <row r="834" spans="2:7" ht="13.5" customHeight="1" x14ac:dyDescent="0.2">
      <c r="F834" s="31"/>
    </row>
    <row r="835" spans="2:7" ht="13.5" customHeight="1" x14ac:dyDescent="0.2">
      <c r="F835" s="31"/>
    </row>
    <row r="836" spans="2:7" ht="13.5" customHeight="1" thickBot="1" x14ac:dyDescent="0.25">
      <c r="B836" s="55"/>
      <c r="C836" s="59"/>
      <c r="D836" s="246"/>
      <c r="E836" s="54"/>
      <c r="F836" s="54"/>
      <c r="G836" s="189"/>
    </row>
    <row r="837" spans="2:7" ht="13.5" customHeight="1" x14ac:dyDescent="0.2">
      <c r="B837" s="61"/>
      <c r="C837" s="67"/>
      <c r="D837" s="103"/>
      <c r="E837" s="37"/>
      <c r="F837" s="37"/>
      <c r="G837" s="186"/>
    </row>
    <row r="838" spans="2:7" ht="13.5" customHeight="1" x14ac:dyDescent="0.2">
      <c r="B838" s="48"/>
      <c r="E838" s="75" t="s">
        <v>266</v>
      </c>
      <c r="F838" s="100" t="s">
        <v>267</v>
      </c>
    </row>
    <row r="839" spans="2:7" ht="13.5" customHeight="1" x14ac:dyDescent="0.2">
      <c r="E839" s="100">
        <v>1861</v>
      </c>
      <c r="F839" s="100">
        <v>1924</v>
      </c>
      <c r="G839" s="101">
        <v>62</v>
      </c>
    </row>
    <row r="840" spans="2:7" ht="13.5" customHeight="1" x14ac:dyDescent="0.2">
      <c r="B840" s="48"/>
    </row>
    <row r="841" spans="2:7" ht="13.5" customHeight="1" x14ac:dyDescent="0.2">
      <c r="B841" s="48"/>
      <c r="E841" s="75" t="s">
        <v>266</v>
      </c>
      <c r="F841" s="100" t="s">
        <v>283</v>
      </c>
    </row>
    <row r="842" spans="2:7" ht="13.5" customHeight="1" x14ac:dyDescent="0.2">
      <c r="B842" s="48"/>
      <c r="E842" s="100">
        <v>1863</v>
      </c>
      <c r="F842" s="100">
        <v>1956</v>
      </c>
      <c r="G842" s="101">
        <v>92</v>
      </c>
    </row>
    <row r="843" spans="2:7" ht="13.5" customHeight="1" x14ac:dyDescent="0.2">
      <c r="B843" s="48"/>
    </row>
    <row r="844" spans="2:7" ht="13.5" customHeight="1" x14ac:dyDescent="0.2">
      <c r="B844" s="48"/>
    </row>
    <row r="845" spans="2:7" ht="13.5" customHeight="1" x14ac:dyDescent="0.2">
      <c r="B845" s="48"/>
    </row>
    <row r="846" spans="2:7" ht="13.5" customHeight="1" thickBot="1" x14ac:dyDescent="0.25">
      <c r="B846" s="53"/>
      <c r="C846" s="59"/>
      <c r="D846" s="246"/>
      <c r="E846" s="54"/>
      <c r="F846" s="54"/>
      <c r="G846" s="189"/>
    </row>
    <row r="847" spans="2:7" ht="13.5" customHeight="1" x14ac:dyDescent="0.2">
      <c r="B847" s="36"/>
      <c r="C847" s="67"/>
      <c r="D847" s="103"/>
      <c r="E847" s="37"/>
      <c r="F847" s="37"/>
      <c r="G847" s="186"/>
    </row>
    <row r="849" spans="2:7" ht="13.5" customHeight="1" x14ac:dyDescent="0.2">
      <c r="C849" s="177" t="s">
        <v>277</v>
      </c>
      <c r="D849" s="88" t="s">
        <v>73</v>
      </c>
      <c r="E849" s="30">
        <v>1856</v>
      </c>
      <c r="F849" s="8" t="s">
        <v>282</v>
      </c>
      <c r="G849" s="194">
        <f>SUM(1924-E849)</f>
        <v>68</v>
      </c>
    </row>
    <row r="851" spans="2:7" ht="13.5" customHeight="1" x14ac:dyDescent="0.2">
      <c r="D851" s="285" t="s">
        <v>786</v>
      </c>
      <c r="E851" s="286"/>
      <c r="F851" s="286"/>
    </row>
    <row r="852" spans="2:7" ht="13.5" customHeight="1" x14ac:dyDescent="0.2">
      <c r="D852" s="285"/>
      <c r="E852" s="286"/>
      <c r="F852" s="286"/>
    </row>
    <row r="853" spans="2:7" ht="13.5" customHeight="1" x14ac:dyDescent="0.2">
      <c r="D853" s="286"/>
      <c r="E853" s="286"/>
      <c r="F853" s="286"/>
    </row>
    <row r="854" spans="2:7" ht="13.5" customHeight="1" x14ac:dyDescent="0.2">
      <c r="D854" s="286"/>
      <c r="E854" s="286"/>
      <c r="F854" s="286"/>
    </row>
    <row r="855" spans="2:7" ht="13.5" customHeight="1" x14ac:dyDescent="0.25">
      <c r="D855" s="102"/>
      <c r="E855" s="203"/>
      <c r="F855" s="203"/>
    </row>
    <row r="856" spans="2:7" ht="13.5" customHeight="1" thickBot="1" x14ac:dyDescent="0.25">
      <c r="B856" s="55"/>
      <c r="C856" s="59"/>
      <c r="D856" s="246"/>
      <c r="E856" s="54"/>
      <c r="F856" s="54"/>
      <c r="G856" s="189"/>
    </row>
    <row r="857" spans="2:7" ht="13.5" customHeight="1" x14ac:dyDescent="0.2">
      <c r="B857" s="36"/>
      <c r="C857" s="67"/>
      <c r="D857" s="103"/>
      <c r="E857" s="37"/>
      <c r="F857" s="37"/>
      <c r="G857" s="186"/>
    </row>
    <row r="858" spans="2:7" ht="13.5" customHeight="1" x14ac:dyDescent="0.2">
      <c r="E858" s="75" t="s">
        <v>268</v>
      </c>
      <c r="F858" s="100" t="s">
        <v>73</v>
      </c>
    </row>
    <row r="859" spans="2:7" ht="13.5" customHeight="1" x14ac:dyDescent="0.2">
      <c r="E859" s="100">
        <v>1867</v>
      </c>
      <c r="F859" s="31" t="s">
        <v>278</v>
      </c>
      <c r="G859" s="101">
        <v>80</v>
      </c>
    </row>
    <row r="860" spans="2:7" ht="13.5" customHeight="1" x14ac:dyDescent="0.2">
      <c r="F860" s="31"/>
    </row>
    <row r="861" spans="2:7" ht="13.5" customHeight="1" x14ac:dyDescent="0.2">
      <c r="E861" s="75" t="s">
        <v>268</v>
      </c>
      <c r="F861" s="31" t="s">
        <v>284</v>
      </c>
    </row>
    <row r="862" spans="2:7" ht="13.5" customHeight="1" x14ac:dyDescent="0.2">
      <c r="E862" s="100">
        <v>1867</v>
      </c>
      <c r="F862" s="31" t="s">
        <v>290</v>
      </c>
      <c r="G862" s="101">
        <v>88</v>
      </c>
    </row>
    <row r="863" spans="2:7" ht="13.5" customHeight="1" x14ac:dyDescent="0.2">
      <c r="F863" s="31"/>
    </row>
    <row r="864" spans="2:7" ht="13.5" customHeight="1" x14ac:dyDescent="0.2">
      <c r="E864" s="75" t="s">
        <v>268</v>
      </c>
      <c r="F864" s="31" t="s">
        <v>294</v>
      </c>
    </row>
    <row r="865" spans="2:7" ht="13.5" customHeight="1" x14ac:dyDescent="0.2">
      <c r="E865" s="100">
        <v>1903</v>
      </c>
      <c r="F865" s="31" t="s">
        <v>295</v>
      </c>
      <c r="G865" s="101">
        <v>25</v>
      </c>
    </row>
    <row r="866" spans="2:7" ht="13.5" customHeight="1" thickBot="1" x14ac:dyDescent="0.25">
      <c r="B866" s="55"/>
      <c r="C866" s="59"/>
      <c r="D866" s="246"/>
      <c r="E866" s="54"/>
      <c r="F866" s="199"/>
      <c r="G866" s="189"/>
    </row>
    <row r="867" spans="2:7" ht="13.5" customHeight="1" x14ac:dyDescent="0.2">
      <c r="B867" s="36"/>
      <c r="C867" s="67"/>
      <c r="D867" s="103"/>
      <c r="E867" s="37"/>
      <c r="F867" s="37"/>
      <c r="G867" s="186"/>
    </row>
    <row r="869" spans="2:7" ht="13.5" customHeight="1" x14ac:dyDescent="0.2">
      <c r="C869" s="178" t="s">
        <v>269</v>
      </c>
      <c r="D869" s="49" t="s">
        <v>270</v>
      </c>
      <c r="E869" s="7">
        <v>1862</v>
      </c>
      <c r="F869" s="8" t="s">
        <v>279</v>
      </c>
      <c r="G869" s="101">
        <f>SUM(1930-E869)</f>
        <v>68</v>
      </c>
    </row>
    <row r="870" spans="2:7" ht="13.5" customHeight="1" x14ac:dyDescent="0.2">
      <c r="C870" s="178" t="s">
        <v>269</v>
      </c>
      <c r="D870" s="49" t="s">
        <v>285</v>
      </c>
      <c r="E870" s="7">
        <v>1859</v>
      </c>
      <c r="F870" s="8" t="s">
        <v>291</v>
      </c>
      <c r="G870" s="101">
        <f>SUM(1930-E870)</f>
        <v>71</v>
      </c>
    </row>
    <row r="871" spans="2:7" ht="13.5" customHeight="1" x14ac:dyDescent="0.2">
      <c r="C871" s="178"/>
      <c r="E871" s="7"/>
      <c r="F871" s="8"/>
    </row>
    <row r="872" spans="2:7" ht="13.5" customHeight="1" x14ac:dyDescent="0.2">
      <c r="D872" s="285" t="s">
        <v>785</v>
      </c>
      <c r="E872" s="286"/>
      <c r="F872" s="286"/>
    </row>
    <row r="873" spans="2:7" ht="13.5" customHeight="1" x14ac:dyDescent="0.2">
      <c r="D873" s="285"/>
      <c r="E873" s="286"/>
      <c r="F873" s="286"/>
    </row>
    <row r="874" spans="2:7" ht="13.5" customHeight="1" x14ac:dyDescent="0.2">
      <c r="D874" s="286"/>
      <c r="E874" s="286"/>
      <c r="F874" s="286"/>
    </row>
    <row r="875" spans="2:7" ht="13.5" customHeight="1" x14ac:dyDescent="0.2">
      <c r="D875" s="286"/>
      <c r="E875" s="286"/>
      <c r="F875" s="286"/>
    </row>
    <row r="876" spans="2:7" ht="13.5" customHeight="1" thickBot="1" x14ac:dyDescent="0.25">
      <c r="B876" s="55"/>
      <c r="C876" s="59"/>
      <c r="D876" s="246"/>
      <c r="E876" s="54"/>
      <c r="F876" s="54"/>
      <c r="G876" s="189"/>
    </row>
    <row r="877" spans="2:7" ht="13.5" customHeight="1" x14ac:dyDescent="0.2">
      <c r="B877" s="36"/>
      <c r="C877" s="67"/>
      <c r="D877" s="103"/>
      <c r="E877" s="37"/>
      <c r="F877" s="37"/>
      <c r="G877" s="186"/>
    </row>
    <row r="878" spans="2:7" ht="13.5" customHeight="1" x14ac:dyDescent="0.2">
      <c r="E878" s="25" t="s">
        <v>296</v>
      </c>
      <c r="F878" s="8" t="s">
        <v>297</v>
      </c>
    </row>
    <row r="879" spans="2:7" ht="13.5" customHeight="1" x14ac:dyDescent="0.2">
      <c r="E879" s="8" t="s">
        <v>302</v>
      </c>
      <c r="F879" s="8" t="s">
        <v>303</v>
      </c>
      <c r="G879" s="190" t="s">
        <v>304</v>
      </c>
    </row>
    <row r="880" spans="2:7" ht="13.5" customHeight="1" x14ac:dyDescent="0.2">
      <c r="B880" s="48"/>
    </row>
    <row r="881" spans="2:7" ht="13.5" customHeight="1" x14ac:dyDescent="0.2">
      <c r="B881" s="48"/>
      <c r="E881" s="29" t="s">
        <v>296</v>
      </c>
      <c r="F881" s="7" t="s">
        <v>100</v>
      </c>
    </row>
    <row r="882" spans="2:7" ht="13.5" customHeight="1" x14ac:dyDescent="0.2">
      <c r="B882" s="48"/>
      <c r="E882" s="7">
        <v>1903</v>
      </c>
      <c r="F882" s="8" t="s">
        <v>312</v>
      </c>
      <c r="G882" s="101">
        <f>SUM(1905-E882)</f>
        <v>2</v>
      </c>
    </row>
    <row r="883" spans="2:7" ht="13.5" customHeight="1" x14ac:dyDescent="0.2">
      <c r="E883" s="7"/>
      <c r="F883" s="8"/>
    </row>
    <row r="884" spans="2:7" ht="13.5" customHeight="1" x14ac:dyDescent="0.2">
      <c r="B884" s="48"/>
      <c r="E884" s="25" t="s">
        <v>296</v>
      </c>
      <c r="F884" s="8" t="s">
        <v>313</v>
      </c>
    </row>
    <row r="885" spans="2:7" ht="13.5" customHeight="1" x14ac:dyDescent="0.2">
      <c r="B885" s="48"/>
      <c r="E885" s="8">
        <v>1898</v>
      </c>
      <c r="F885" s="8" t="s">
        <v>317</v>
      </c>
      <c r="G885" s="190">
        <f>SUM(1911-E885)</f>
        <v>13</v>
      </c>
    </row>
    <row r="886" spans="2:7" ht="13.5" customHeight="1" x14ac:dyDescent="0.2">
      <c r="B886" s="48"/>
    </row>
    <row r="887" spans="2:7" ht="13.5" customHeight="1" thickBot="1" x14ac:dyDescent="0.25">
      <c r="B887" s="53"/>
      <c r="C887" s="59"/>
      <c r="D887" s="246"/>
      <c r="E887" s="54"/>
      <c r="F887" s="54"/>
      <c r="G887" s="189"/>
    </row>
    <row r="888" spans="2:7" ht="13.5" customHeight="1" x14ac:dyDescent="0.2">
      <c r="B888" s="61"/>
      <c r="C888" s="67"/>
      <c r="D888" s="103"/>
      <c r="E888" s="37"/>
      <c r="F888" s="37"/>
      <c r="G888" s="186"/>
    </row>
    <row r="889" spans="2:7" ht="13.5" customHeight="1" x14ac:dyDescent="0.2">
      <c r="B889" s="48"/>
      <c r="E889" s="29" t="s">
        <v>141</v>
      </c>
      <c r="F889" s="7" t="s">
        <v>298</v>
      </c>
    </row>
    <row r="890" spans="2:7" ht="13.5" customHeight="1" x14ac:dyDescent="0.2">
      <c r="B890" s="48"/>
      <c r="E890" s="7">
        <v>1921</v>
      </c>
      <c r="F890" s="8" t="s">
        <v>305</v>
      </c>
      <c r="G890" s="101">
        <f>SUM(1923-E890)</f>
        <v>2</v>
      </c>
    </row>
    <row r="891" spans="2:7" ht="13.5" customHeight="1" x14ac:dyDescent="0.2">
      <c r="B891" s="48"/>
    </row>
    <row r="892" spans="2:7" ht="13.5" customHeight="1" x14ac:dyDescent="0.2">
      <c r="B892" s="48"/>
    </row>
    <row r="893" spans="2:7" ht="13.5" customHeight="1" x14ac:dyDescent="0.2">
      <c r="B893" s="48"/>
    </row>
    <row r="896" spans="2:7" ht="13.5" customHeight="1" x14ac:dyDescent="0.2">
      <c r="B896" s="48"/>
    </row>
    <row r="897" spans="2:7" ht="13.5" customHeight="1" x14ac:dyDescent="0.2">
      <c r="B897" s="48"/>
    </row>
    <row r="898" spans="2:7" ht="13.5" customHeight="1" thickBot="1" x14ac:dyDescent="0.25">
      <c r="B898" s="55"/>
      <c r="C898" s="59"/>
      <c r="D898" s="246"/>
      <c r="E898" s="54"/>
      <c r="F898" s="54"/>
      <c r="G898" s="189"/>
    </row>
    <row r="899" spans="2:7" ht="13.5" customHeight="1" x14ac:dyDescent="0.2">
      <c r="B899" s="36"/>
      <c r="C899" s="67"/>
      <c r="D899" s="103"/>
      <c r="E899" s="37"/>
      <c r="F899" s="37"/>
      <c r="G899" s="186"/>
    </row>
    <row r="901" spans="2:7" ht="13.5" customHeight="1" x14ac:dyDescent="0.2">
      <c r="C901" s="178" t="s">
        <v>299</v>
      </c>
      <c r="D901" s="49" t="s">
        <v>300</v>
      </c>
      <c r="E901" s="7">
        <v>1857</v>
      </c>
      <c r="F901" s="8" t="s">
        <v>306</v>
      </c>
      <c r="G901" s="101">
        <f>SUM(1923-E901)</f>
        <v>66</v>
      </c>
    </row>
    <row r="903" spans="2:7" ht="13.5" customHeight="1" x14ac:dyDescent="0.2">
      <c r="D903" s="285" t="s">
        <v>784</v>
      </c>
      <c r="E903" s="286"/>
      <c r="F903" s="286"/>
    </row>
    <row r="904" spans="2:7" ht="13.5" customHeight="1" x14ac:dyDescent="0.2">
      <c r="D904" s="286"/>
      <c r="E904" s="286"/>
      <c r="F904" s="286"/>
    </row>
    <row r="905" spans="2:7" ht="13.5" customHeight="1" x14ac:dyDescent="0.2">
      <c r="D905" s="286"/>
      <c r="E905" s="286"/>
      <c r="F905" s="286"/>
    </row>
    <row r="906" spans="2:7" ht="13.5" customHeight="1" x14ac:dyDescent="0.2">
      <c r="D906" s="286"/>
      <c r="E906" s="286"/>
      <c r="F906" s="286"/>
    </row>
    <row r="907" spans="2:7" ht="13.5" customHeight="1" x14ac:dyDescent="0.2">
      <c r="D907" s="286"/>
      <c r="E907" s="286"/>
      <c r="F907" s="286"/>
    </row>
    <row r="909" spans="2:7" ht="13.5" customHeight="1" thickBot="1" x14ac:dyDescent="0.25">
      <c r="B909" s="55"/>
      <c r="C909" s="59"/>
      <c r="D909" s="246"/>
      <c r="E909" s="54"/>
      <c r="F909" s="54"/>
      <c r="G909" s="189"/>
    </row>
    <row r="910" spans="2:7" ht="13.5" customHeight="1" x14ac:dyDescent="0.2">
      <c r="B910" s="36"/>
      <c r="C910" s="67"/>
      <c r="D910" s="103"/>
      <c r="E910" s="37"/>
      <c r="F910" s="37"/>
      <c r="G910" s="186"/>
    </row>
    <row r="912" spans="2:7" ht="13.5" customHeight="1" x14ac:dyDescent="0.2">
      <c r="C912" s="174" t="s">
        <v>307</v>
      </c>
      <c r="D912" s="93" t="s">
        <v>308</v>
      </c>
      <c r="E912" s="64">
        <v>1847</v>
      </c>
      <c r="F912" s="8" t="s">
        <v>311</v>
      </c>
      <c r="G912" s="101">
        <f>SUM(1928-E912)</f>
        <v>81</v>
      </c>
    </row>
    <row r="913" spans="2:14" ht="13.5" customHeight="1" x14ac:dyDescent="0.2">
      <c r="C913" s="174" t="s">
        <v>307</v>
      </c>
      <c r="D913" s="93" t="s">
        <v>314</v>
      </c>
      <c r="E913" s="64">
        <v>1846</v>
      </c>
      <c r="F913" s="8" t="s">
        <v>318</v>
      </c>
      <c r="G913" s="101">
        <f>SUM(1928-E913)</f>
        <v>82</v>
      </c>
      <c r="N913" s="97"/>
    </row>
    <row r="914" spans="2:14" ht="13.5" customHeight="1" x14ac:dyDescent="0.2">
      <c r="E914" s="64"/>
      <c r="F914" s="8"/>
      <c r="N914" s="98"/>
    </row>
    <row r="915" spans="2:14" ht="13.5" customHeight="1" x14ac:dyDescent="0.2">
      <c r="N915" s="98"/>
    </row>
    <row r="919" spans="2:14" ht="13.5" customHeight="1" thickBot="1" x14ac:dyDescent="0.25">
      <c r="B919" s="55"/>
      <c r="C919" s="59"/>
      <c r="D919" s="246"/>
      <c r="E919" s="54"/>
      <c r="F919" s="54"/>
      <c r="G919" s="189"/>
    </row>
    <row r="920" spans="2:14" ht="13.5" customHeight="1" x14ac:dyDescent="0.2">
      <c r="B920" s="36"/>
      <c r="C920" s="67"/>
      <c r="D920" s="103"/>
      <c r="E920" s="37"/>
      <c r="F920" s="202"/>
      <c r="G920" s="186"/>
    </row>
    <row r="921" spans="2:14" ht="13.5" customHeight="1" x14ac:dyDescent="0.2">
      <c r="C921" s="173" t="s">
        <v>301</v>
      </c>
      <c r="D921" s="42" t="s">
        <v>16</v>
      </c>
      <c r="E921" s="31" t="s">
        <v>310</v>
      </c>
      <c r="F921" s="31" t="s">
        <v>309</v>
      </c>
      <c r="G921" s="101">
        <v>62</v>
      </c>
    </row>
    <row r="922" spans="2:14" ht="13.5" customHeight="1" x14ac:dyDescent="0.2">
      <c r="C922" s="173" t="s">
        <v>315</v>
      </c>
      <c r="D922" s="42" t="s">
        <v>316</v>
      </c>
      <c r="E922" s="100">
        <v>1871</v>
      </c>
      <c r="F922" s="31" t="s">
        <v>319</v>
      </c>
      <c r="G922" s="101">
        <v>81</v>
      </c>
    </row>
    <row r="923" spans="2:14" ht="13.5" customHeight="1" x14ac:dyDescent="0.2">
      <c r="C923" s="173"/>
      <c r="D923" s="42"/>
      <c r="F923" s="31"/>
    </row>
    <row r="924" spans="2:14" ht="13.5" customHeight="1" x14ac:dyDescent="0.2">
      <c r="D924" s="285" t="s">
        <v>783</v>
      </c>
      <c r="E924" s="297"/>
      <c r="F924" s="297"/>
    </row>
    <row r="925" spans="2:14" ht="13.5" customHeight="1" x14ac:dyDescent="0.2">
      <c r="D925" s="297"/>
      <c r="E925" s="297"/>
      <c r="F925" s="297"/>
    </row>
    <row r="926" spans="2:14" ht="13.5" customHeight="1" x14ac:dyDescent="0.2">
      <c r="D926" s="297"/>
      <c r="E926" s="297"/>
      <c r="F926" s="297"/>
    </row>
    <row r="927" spans="2:14" ht="13.5" customHeight="1" thickBot="1" x14ac:dyDescent="0.25">
      <c r="B927" s="55"/>
      <c r="C927" s="59"/>
      <c r="D927" s="246"/>
      <c r="E927" s="54"/>
      <c r="F927" s="199"/>
      <c r="G927" s="189"/>
    </row>
    <row r="928" spans="2:14" ht="13.5" customHeight="1" x14ac:dyDescent="0.2">
      <c r="B928" s="61"/>
      <c r="C928" s="67"/>
      <c r="D928" s="103"/>
      <c r="E928" s="37"/>
      <c r="F928" s="37"/>
      <c r="G928" s="186"/>
    </row>
    <row r="929" spans="2:7" ht="13.5" customHeight="1" x14ac:dyDescent="0.2">
      <c r="F929" s="31"/>
    </row>
    <row r="931" spans="2:7" ht="13.5" customHeight="1" x14ac:dyDescent="0.2">
      <c r="C931" s="172" t="s">
        <v>326</v>
      </c>
      <c r="D931" s="42" t="s">
        <v>327</v>
      </c>
      <c r="E931" s="30">
        <v>1898</v>
      </c>
      <c r="F931" s="8" t="s">
        <v>332</v>
      </c>
      <c r="G931" s="194">
        <f>SUM(1916-E931)</f>
        <v>18</v>
      </c>
    </row>
    <row r="933" spans="2:7" ht="13.5" customHeight="1" x14ac:dyDescent="0.2">
      <c r="D933" s="285" t="s">
        <v>782</v>
      </c>
      <c r="E933" s="286"/>
      <c r="F933" s="286"/>
    </row>
    <row r="934" spans="2:7" ht="13.5" customHeight="1" x14ac:dyDescent="0.2">
      <c r="D934" s="285"/>
      <c r="E934" s="286"/>
      <c r="F934" s="286"/>
    </row>
    <row r="935" spans="2:7" ht="13.5" customHeight="1" x14ac:dyDescent="0.2">
      <c r="D935" s="286"/>
      <c r="E935" s="286"/>
      <c r="F935" s="286"/>
    </row>
    <row r="936" spans="2:7" ht="13.5" customHeight="1" x14ac:dyDescent="0.2">
      <c r="D936" s="286"/>
      <c r="E936" s="286"/>
      <c r="F936" s="286"/>
    </row>
    <row r="937" spans="2:7" ht="13.5" customHeight="1" thickBot="1" x14ac:dyDescent="0.25">
      <c r="B937" s="55"/>
      <c r="C937" s="59"/>
      <c r="D937" s="246"/>
      <c r="E937" s="54"/>
      <c r="F937" s="54"/>
      <c r="G937" s="189"/>
    </row>
    <row r="938" spans="2:7" ht="13.5" customHeight="1" x14ac:dyDescent="0.2">
      <c r="B938" s="61"/>
      <c r="C938" s="67"/>
      <c r="D938" s="103"/>
      <c r="E938" s="37"/>
      <c r="F938" s="37"/>
      <c r="G938" s="186"/>
    </row>
    <row r="940" spans="2:7" ht="13.5" customHeight="1" x14ac:dyDescent="0.2">
      <c r="B940" s="48"/>
    </row>
    <row r="941" spans="2:7" ht="13.5" customHeight="1" x14ac:dyDescent="0.2">
      <c r="B941" s="48"/>
      <c r="C941" s="172" t="s">
        <v>336</v>
      </c>
      <c r="D941" s="42" t="s">
        <v>337</v>
      </c>
      <c r="E941" s="8">
        <v>1903</v>
      </c>
      <c r="F941" s="8" t="s">
        <v>340</v>
      </c>
      <c r="G941" s="190">
        <f>SUM(1908-E941)</f>
        <v>5</v>
      </c>
    </row>
    <row r="942" spans="2:7" ht="13.5" customHeight="1" x14ac:dyDescent="0.2">
      <c r="B942" s="48"/>
    </row>
    <row r="944" spans="2:7" ht="13.5" customHeight="1" x14ac:dyDescent="0.2">
      <c r="B944" s="48"/>
    </row>
    <row r="945" spans="2:7" ht="13.5" customHeight="1" x14ac:dyDescent="0.2">
      <c r="B945" s="48"/>
    </row>
    <row r="946" spans="2:7" ht="13.5" customHeight="1" thickBot="1" x14ac:dyDescent="0.25">
      <c r="B946" s="55"/>
      <c r="C946" s="59"/>
      <c r="D946" s="246"/>
      <c r="E946" s="54"/>
      <c r="F946" s="54"/>
      <c r="G946" s="189"/>
    </row>
    <row r="947" spans="2:7" ht="13.5" customHeight="1" x14ac:dyDescent="0.2">
      <c r="B947" s="36"/>
      <c r="C947" s="67"/>
      <c r="D947" s="103"/>
      <c r="E947" s="37"/>
      <c r="F947" s="37"/>
      <c r="G947" s="186"/>
    </row>
    <row r="949" spans="2:7" ht="13.5" customHeight="1" x14ac:dyDescent="0.2">
      <c r="C949" s="176" t="s">
        <v>341</v>
      </c>
      <c r="D949" s="74" t="s">
        <v>85</v>
      </c>
      <c r="E949" s="11">
        <v>1856</v>
      </c>
      <c r="F949" s="114" t="s">
        <v>343</v>
      </c>
      <c r="G949" s="101">
        <f>SUM(1901-E949)</f>
        <v>45</v>
      </c>
    </row>
    <row r="951" spans="2:7" ht="13.5" customHeight="1" x14ac:dyDescent="0.2">
      <c r="D951" s="285" t="s">
        <v>781</v>
      </c>
      <c r="E951" s="286"/>
      <c r="F951" s="286"/>
    </row>
    <row r="952" spans="2:7" ht="13.5" customHeight="1" x14ac:dyDescent="0.2">
      <c r="D952" s="286"/>
      <c r="E952" s="286"/>
      <c r="F952" s="286"/>
    </row>
    <row r="953" spans="2:7" ht="13.5" customHeight="1" x14ac:dyDescent="0.2">
      <c r="D953" s="286"/>
      <c r="E953" s="286"/>
      <c r="F953" s="286"/>
    </row>
    <row r="955" spans="2:7" ht="13.5" customHeight="1" thickBot="1" x14ac:dyDescent="0.25">
      <c r="B955" s="55"/>
      <c r="C955" s="59"/>
      <c r="D955" s="246"/>
      <c r="E955" s="54"/>
      <c r="F955" s="54"/>
      <c r="G955" s="189"/>
    </row>
    <row r="956" spans="2:7" ht="13.5" customHeight="1" x14ac:dyDescent="0.2">
      <c r="B956" s="36"/>
      <c r="C956" s="67"/>
      <c r="D956" s="103"/>
      <c r="E956" s="37"/>
      <c r="F956" s="37"/>
      <c r="G956" s="186"/>
    </row>
    <row r="957" spans="2:7" ht="13.5" customHeight="1" x14ac:dyDescent="0.2">
      <c r="B957" s="48"/>
    </row>
    <row r="958" spans="2:7" ht="13.5" customHeight="1" x14ac:dyDescent="0.2">
      <c r="B958" s="48"/>
    </row>
    <row r="959" spans="2:7" ht="13.5" customHeight="1" x14ac:dyDescent="0.2">
      <c r="B959" s="48"/>
      <c r="C959" s="178" t="s">
        <v>333</v>
      </c>
      <c r="D959" s="49" t="s">
        <v>100</v>
      </c>
      <c r="E959" s="7">
        <v>1857</v>
      </c>
      <c r="F959" s="8" t="s">
        <v>338</v>
      </c>
      <c r="G959" s="101">
        <f>SUM(1905-E959)</f>
        <v>48</v>
      </c>
    </row>
    <row r="960" spans="2:7" ht="13.5" customHeight="1" x14ac:dyDescent="0.2">
      <c r="B960" s="48"/>
    </row>
    <row r="961" spans="2:7" ht="13.5" customHeight="1" x14ac:dyDescent="0.2">
      <c r="D961" s="285" t="s">
        <v>780</v>
      </c>
      <c r="E961" s="286"/>
      <c r="F961" s="286"/>
    </row>
    <row r="962" spans="2:7" ht="13.5" customHeight="1" x14ac:dyDescent="0.2">
      <c r="D962" s="285"/>
      <c r="E962" s="286"/>
      <c r="F962" s="286"/>
    </row>
    <row r="963" spans="2:7" ht="13.5" customHeight="1" x14ac:dyDescent="0.2">
      <c r="D963" s="286"/>
      <c r="E963" s="286"/>
      <c r="F963" s="286"/>
    </row>
    <row r="964" spans="2:7" ht="13.5" customHeight="1" thickBot="1" x14ac:dyDescent="0.25">
      <c r="B964" s="53"/>
      <c r="C964" s="59"/>
      <c r="D964" s="246"/>
      <c r="E964" s="54"/>
      <c r="F964" s="54"/>
      <c r="G964" s="189"/>
    </row>
    <row r="965" spans="2:7" ht="13.5" customHeight="1" x14ac:dyDescent="0.2">
      <c r="B965" s="61"/>
      <c r="C965" s="67"/>
      <c r="D965" s="103"/>
      <c r="E965" s="37"/>
      <c r="F965" s="37"/>
      <c r="G965" s="186"/>
    </row>
    <row r="967" spans="2:7" ht="13.5" customHeight="1" x14ac:dyDescent="0.2">
      <c r="C967" s="179" t="s">
        <v>328</v>
      </c>
      <c r="D967" s="42" t="s">
        <v>10</v>
      </c>
      <c r="E967" s="31" t="s">
        <v>334</v>
      </c>
      <c r="F967" s="8" t="s">
        <v>335</v>
      </c>
      <c r="G967" s="190">
        <f>SUM(1921-E967)</f>
        <v>77</v>
      </c>
    </row>
    <row r="969" spans="2:7" ht="13.5" customHeight="1" x14ac:dyDescent="0.2">
      <c r="D969" s="285" t="s">
        <v>779</v>
      </c>
      <c r="E969" s="286"/>
      <c r="F969" s="286"/>
    </row>
    <row r="970" spans="2:7" ht="13.5" customHeight="1" x14ac:dyDescent="0.2">
      <c r="D970" s="286"/>
      <c r="E970" s="286"/>
      <c r="F970" s="286"/>
    </row>
    <row r="971" spans="2:7" ht="13.5" customHeight="1" x14ac:dyDescent="0.2">
      <c r="D971" s="286"/>
      <c r="E971" s="286"/>
      <c r="F971" s="286"/>
    </row>
    <row r="973" spans="2:7" ht="13.5" customHeight="1" thickBot="1" x14ac:dyDescent="0.25">
      <c r="B973" s="55"/>
      <c r="C973" s="59"/>
      <c r="D973" s="246"/>
      <c r="E973" s="54"/>
      <c r="F973" s="54"/>
      <c r="G973" s="189"/>
    </row>
    <row r="974" spans="2:7" ht="13.5" customHeight="1" x14ac:dyDescent="0.2">
      <c r="B974" s="36"/>
      <c r="C974" s="67"/>
      <c r="D974" s="103"/>
      <c r="E974" s="37"/>
      <c r="F974" s="37"/>
      <c r="G974" s="186"/>
    </row>
    <row r="977" spans="2:7" ht="13.5" customHeight="1" x14ac:dyDescent="0.2">
      <c r="C977" s="25" t="s">
        <v>320</v>
      </c>
      <c r="D977" s="8" t="s">
        <v>321</v>
      </c>
      <c r="E977" s="8">
        <v>1920</v>
      </c>
      <c r="F977" s="8" t="s">
        <v>329</v>
      </c>
      <c r="G977" s="190">
        <f>SUM(1922-E977)</f>
        <v>2</v>
      </c>
    </row>
    <row r="978" spans="2:7" ht="13.5" customHeight="1" x14ac:dyDescent="0.2">
      <c r="C978" s="29" t="s">
        <v>320</v>
      </c>
      <c r="D978" s="7" t="s">
        <v>339</v>
      </c>
      <c r="E978" s="7">
        <v>1922</v>
      </c>
      <c r="F978" s="8" t="s">
        <v>342</v>
      </c>
      <c r="G978" s="101">
        <f>SUM(1923-E978)</f>
        <v>1</v>
      </c>
    </row>
    <row r="979" spans="2:7" ht="13.5" customHeight="1" x14ac:dyDescent="0.2">
      <c r="C979" s="29" t="s">
        <v>320</v>
      </c>
      <c r="D979" s="7" t="s">
        <v>339</v>
      </c>
      <c r="E979" s="7">
        <v>1922</v>
      </c>
      <c r="F979" s="8" t="s">
        <v>342</v>
      </c>
      <c r="G979" s="101">
        <f>SUM(1923-E979)</f>
        <v>1</v>
      </c>
    </row>
    <row r="981" spans="2:7" ht="13.5" customHeight="1" thickBot="1" x14ac:dyDescent="0.25"/>
    <row r="982" spans="2:7" ht="13.5" customHeight="1" x14ac:dyDescent="0.2">
      <c r="B982" s="39"/>
      <c r="C982" s="67"/>
      <c r="D982" s="103"/>
      <c r="E982" s="37"/>
      <c r="F982" s="37"/>
      <c r="G982" s="186"/>
    </row>
    <row r="983" spans="2:7" ht="13.5" customHeight="1" x14ac:dyDescent="0.2">
      <c r="B983" s="45"/>
      <c r="E983" s="25"/>
      <c r="F983" s="8"/>
    </row>
    <row r="984" spans="2:7" ht="13.5" customHeight="1" x14ac:dyDescent="0.2">
      <c r="B984" s="45"/>
      <c r="E984" s="32"/>
      <c r="F984" s="32"/>
      <c r="G984" s="190"/>
    </row>
    <row r="985" spans="2:7" ht="13.5" customHeight="1" x14ac:dyDescent="0.2">
      <c r="B985" s="45"/>
      <c r="C985" s="29" t="s">
        <v>322</v>
      </c>
      <c r="D985" s="7" t="s">
        <v>323</v>
      </c>
      <c r="E985" s="7">
        <v>1922</v>
      </c>
      <c r="F985" s="8" t="s">
        <v>330</v>
      </c>
      <c r="G985" s="101">
        <f>SUM(1923-E985)</f>
        <v>1</v>
      </c>
    </row>
    <row r="986" spans="2:7" ht="13.5" customHeight="1" x14ac:dyDescent="0.2">
      <c r="B986" s="45"/>
    </row>
    <row r="987" spans="2:7" ht="13.5" customHeight="1" x14ac:dyDescent="0.2">
      <c r="B987" s="45"/>
    </row>
    <row r="988" spans="2:7" ht="13.5" customHeight="1" x14ac:dyDescent="0.2">
      <c r="B988" s="45"/>
      <c r="G988" s="204"/>
    </row>
    <row r="989" spans="2:7" ht="13.5" customHeight="1" thickBot="1" x14ac:dyDescent="0.25">
      <c r="B989" s="58"/>
      <c r="C989" s="59"/>
      <c r="D989" s="246"/>
      <c r="E989" s="54"/>
      <c r="F989" s="54"/>
      <c r="G989" s="189"/>
    </row>
    <row r="990" spans="2:7" ht="13.5" customHeight="1" x14ac:dyDescent="0.2">
      <c r="B990" s="45"/>
    </row>
    <row r="991" spans="2:7" ht="13.5" customHeight="1" x14ac:dyDescent="0.2">
      <c r="B991" s="45"/>
    </row>
    <row r="992" spans="2:7" ht="13.5" customHeight="1" x14ac:dyDescent="0.2">
      <c r="E992" s="32"/>
      <c r="F992" s="32"/>
    </row>
    <row r="993" spans="2:7" ht="13.5" customHeight="1" x14ac:dyDescent="0.2">
      <c r="C993" s="201" t="s">
        <v>324</v>
      </c>
      <c r="D993" s="5" t="s">
        <v>325</v>
      </c>
      <c r="E993" s="5">
        <v>1848</v>
      </c>
      <c r="F993" s="110" t="s">
        <v>331</v>
      </c>
      <c r="G993" s="192">
        <f>SUM(1921-E993)</f>
        <v>73</v>
      </c>
    </row>
    <row r="996" spans="2:7" ht="13.5" customHeight="1" thickBot="1" x14ac:dyDescent="0.25"/>
    <row r="997" spans="2:7" ht="13.5" customHeight="1" x14ac:dyDescent="0.2">
      <c r="B997" s="36"/>
      <c r="C997" s="67"/>
      <c r="D997" s="103"/>
      <c r="E997" s="37"/>
      <c r="F997" s="37"/>
      <c r="G997" s="186"/>
    </row>
    <row r="998" spans="2:7" ht="13.5" customHeight="1" x14ac:dyDescent="0.2">
      <c r="E998" s="32"/>
      <c r="F998" s="32"/>
    </row>
    <row r="999" spans="2:7" ht="13.5" customHeight="1" x14ac:dyDescent="0.2">
      <c r="C999" s="25" t="s">
        <v>350</v>
      </c>
      <c r="D999" s="8" t="s">
        <v>351</v>
      </c>
      <c r="E999" s="8">
        <v>1904</v>
      </c>
      <c r="F999" s="8" t="s">
        <v>354</v>
      </c>
      <c r="G999" s="190">
        <f>SUM(1908-E999)</f>
        <v>4</v>
      </c>
    </row>
    <row r="1000" spans="2:7" ht="13.5" customHeight="1" x14ac:dyDescent="0.2">
      <c r="C1000" s="25" t="s">
        <v>350</v>
      </c>
      <c r="D1000" s="8" t="s">
        <v>357</v>
      </c>
      <c r="E1000" s="8">
        <v>1908</v>
      </c>
      <c r="F1000" s="8" t="s">
        <v>360</v>
      </c>
      <c r="G1000" s="190">
        <f>SUM(1908-E1000)</f>
        <v>0</v>
      </c>
    </row>
    <row r="1001" spans="2:7" ht="13.5" customHeight="1" x14ac:dyDescent="0.2">
      <c r="C1001" s="29" t="s">
        <v>350</v>
      </c>
      <c r="D1001" s="7" t="s">
        <v>362</v>
      </c>
      <c r="E1001" s="7">
        <v>1910</v>
      </c>
      <c r="F1001" s="114" t="s">
        <v>363</v>
      </c>
      <c r="G1001" s="101">
        <f>SUM(1910-E1001)</f>
        <v>0</v>
      </c>
    </row>
    <row r="1002" spans="2:7" ht="13.5" customHeight="1" x14ac:dyDescent="0.2">
      <c r="C1002" s="29"/>
      <c r="D1002" s="7"/>
      <c r="E1002" s="7"/>
      <c r="F1002" s="114"/>
    </row>
    <row r="1003" spans="2:7" ht="13.5" customHeight="1" thickBot="1" x14ac:dyDescent="0.25">
      <c r="B1003" s="55"/>
      <c r="C1003" s="59"/>
      <c r="D1003" s="246"/>
      <c r="E1003" s="54"/>
      <c r="F1003" s="54"/>
      <c r="G1003" s="189"/>
    </row>
    <row r="1004" spans="2:7" ht="13.5" customHeight="1" x14ac:dyDescent="0.2">
      <c r="B1004" s="36"/>
      <c r="C1004" s="67"/>
      <c r="D1004" s="103"/>
      <c r="E1004" s="37"/>
      <c r="F1004" s="37"/>
      <c r="G1004" s="186"/>
    </row>
    <row r="1006" spans="2:7" ht="13.5" customHeight="1" x14ac:dyDescent="0.2">
      <c r="E1006" s="32"/>
      <c r="F1006" s="32"/>
    </row>
    <row r="1007" spans="2:7" ht="13.5" customHeight="1" x14ac:dyDescent="0.2">
      <c r="C1007" s="201" t="s">
        <v>275</v>
      </c>
      <c r="D1007" s="5" t="s">
        <v>5</v>
      </c>
      <c r="E1007" s="5">
        <v>1845</v>
      </c>
      <c r="F1007" s="5" t="s">
        <v>355</v>
      </c>
      <c r="G1007" s="192">
        <f>SUM(1920-E1007)</f>
        <v>75</v>
      </c>
    </row>
    <row r="1008" spans="2:7" ht="13.5" customHeight="1" x14ac:dyDescent="0.2">
      <c r="C1008" s="205" t="s">
        <v>275</v>
      </c>
      <c r="D1008" s="2" t="s">
        <v>241</v>
      </c>
      <c r="E1008" s="2">
        <v>1842</v>
      </c>
      <c r="F1008" s="8" t="s">
        <v>361</v>
      </c>
      <c r="G1008" s="101">
        <f>SUM(1927-E1008)</f>
        <v>85</v>
      </c>
    </row>
    <row r="1011" spans="2:7" ht="13.5" customHeight="1" thickBot="1" x14ac:dyDescent="0.25">
      <c r="B1011" s="55"/>
      <c r="C1011" s="59"/>
      <c r="D1011" s="246"/>
      <c r="E1011" s="54"/>
      <c r="F1011" s="54"/>
      <c r="G1011" s="189"/>
    </row>
    <row r="1012" spans="2:7" ht="13.5" customHeight="1" x14ac:dyDescent="0.2">
      <c r="B1012" s="36"/>
      <c r="C1012" s="67"/>
      <c r="D1012" s="103"/>
      <c r="E1012" s="37"/>
      <c r="F1012" s="37"/>
      <c r="G1012" s="186"/>
    </row>
    <row r="1015" spans="2:7" ht="13.5" customHeight="1" x14ac:dyDescent="0.2">
      <c r="C1015" s="29" t="s">
        <v>345</v>
      </c>
      <c r="D1015" s="7" t="s">
        <v>346</v>
      </c>
      <c r="E1015" s="7">
        <v>1917</v>
      </c>
      <c r="F1015" s="8" t="s">
        <v>352</v>
      </c>
      <c r="G1015" s="194">
        <f>SUM(1924-E1015)</f>
        <v>7</v>
      </c>
    </row>
    <row r="1016" spans="2:7" ht="13.5" customHeight="1" x14ac:dyDescent="0.2">
      <c r="C1016" s="29" t="s">
        <v>345</v>
      </c>
      <c r="D1016" s="100" t="s">
        <v>358</v>
      </c>
      <c r="E1016" s="100">
        <v>1928</v>
      </c>
      <c r="F1016" s="127">
        <v>14659</v>
      </c>
      <c r="G1016" s="101">
        <v>12</v>
      </c>
    </row>
    <row r="1019" spans="2:7" ht="13.5" customHeight="1" thickBot="1" x14ac:dyDescent="0.25">
      <c r="B1019" s="55"/>
      <c r="C1019" s="59"/>
      <c r="D1019" s="246"/>
      <c r="E1019" s="54"/>
      <c r="F1019" s="54"/>
      <c r="G1019" s="189"/>
    </row>
    <row r="1020" spans="2:7" ht="13.5" customHeight="1" x14ac:dyDescent="0.2">
      <c r="B1020" s="36"/>
      <c r="C1020" s="67"/>
      <c r="D1020" s="103"/>
      <c r="E1020" s="37"/>
      <c r="F1020" s="37"/>
      <c r="G1020" s="186"/>
    </row>
    <row r="1023" spans="2:7" ht="13.5" customHeight="1" x14ac:dyDescent="0.2">
      <c r="C1023" s="205" t="s">
        <v>347</v>
      </c>
      <c r="D1023" s="26" t="s">
        <v>144</v>
      </c>
      <c r="E1023" s="26">
        <v>1874</v>
      </c>
      <c r="F1023" s="8" t="s">
        <v>353</v>
      </c>
      <c r="G1023" s="194">
        <v>50</v>
      </c>
    </row>
    <row r="1024" spans="2:7" ht="13.5" customHeight="1" x14ac:dyDescent="0.2">
      <c r="C1024" s="205" t="s">
        <v>347</v>
      </c>
      <c r="D1024" s="2" t="s">
        <v>356</v>
      </c>
      <c r="E1024" s="2">
        <v>1855</v>
      </c>
      <c r="F1024" s="8" t="s">
        <v>359</v>
      </c>
      <c r="G1024" s="101">
        <f>SUM(1931-E1024)</f>
        <v>76</v>
      </c>
    </row>
    <row r="1027" spans="2:7" ht="13.5" customHeight="1" thickBot="1" x14ac:dyDescent="0.25">
      <c r="B1027" s="71"/>
      <c r="C1027" s="59"/>
      <c r="D1027" s="246"/>
      <c r="E1027" s="54"/>
      <c r="F1027" s="54"/>
      <c r="G1027" s="189"/>
    </row>
    <row r="1028" spans="2:7" ht="13.5" customHeight="1" x14ac:dyDescent="0.2">
      <c r="B1028" s="69"/>
      <c r="C1028" s="67"/>
      <c r="D1028" s="103"/>
      <c r="E1028" s="37"/>
      <c r="F1028" s="37"/>
      <c r="G1028" s="186"/>
    </row>
    <row r="1029" spans="2:7" ht="13.5" customHeight="1" x14ac:dyDescent="0.2">
      <c r="B1029" s="70"/>
    </row>
    <row r="1030" spans="2:7" ht="13.5" customHeight="1" x14ac:dyDescent="0.2">
      <c r="B1030" s="70"/>
      <c r="C1030" s="75" t="s">
        <v>348</v>
      </c>
      <c r="D1030" s="100" t="s">
        <v>10</v>
      </c>
      <c r="E1030" s="100">
        <v>1867</v>
      </c>
      <c r="F1030" s="127">
        <v>9217</v>
      </c>
      <c r="G1030" s="101">
        <v>58</v>
      </c>
    </row>
    <row r="1031" spans="2:7" ht="13.5" customHeight="1" x14ac:dyDescent="0.2">
      <c r="B1031" s="70"/>
    </row>
    <row r="1032" spans="2:7" ht="13.5" customHeight="1" x14ac:dyDescent="0.2">
      <c r="B1032" s="70"/>
    </row>
    <row r="1033" spans="2:7" ht="13.5" customHeight="1" x14ac:dyDescent="0.2">
      <c r="B1033" s="70"/>
    </row>
    <row r="1034" spans="2:7" ht="13.5" customHeight="1" thickBot="1" x14ac:dyDescent="0.25">
      <c r="B1034" s="55"/>
      <c r="C1034" s="59"/>
      <c r="D1034" s="246"/>
      <c r="E1034" s="54"/>
      <c r="F1034" s="54"/>
      <c r="G1034" s="189"/>
    </row>
    <row r="1035" spans="2:7" ht="13.5" customHeight="1" x14ac:dyDescent="0.2">
      <c r="B1035" s="36"/>
      <c r="C1035" s="67"/>
      <c r="D1035" s="103"/>
      <c r="G1035" s="186"/>
    </row>
    <row r="1038" spans="2:7" ht="13.5" customHeight="1" x14ac:dyDescent="0.2">
      <c r="C1038" s="206" t="s">
        <v>344</v>
      </c>
      <c r="D1038" s="135" t="s">
        <v>70</v>
      </c>
      <c r="E1038" s="135">
        <v>1856</v>
      </c>
      <c r="F1038" s="8" t="s">
        <v>349</v>
      </c>
      <c r="G1038" s="101">
        <f>SUM(1928-E1038)</f>
        <v>72</v>
      </c>
    </row>
    <row r="1039" spans="2:7" ht="13.5" customHeight="1" x14ac:dyDescent="0.2">
      <c r="C1039" s="206" t="s">
        <v>344</v>
      </c>
      <c r="D1039" s="100" t="s">
        <v>68</v>
      </c>
      <c r="E1039" s="100">
        <v>1854</v>
      </c>
      <c r="F1039" s="127">
        <v>14159</v>
      </c>
      <c r="G1039" s="101">
        <v>84</v>
      </c>
    </row>
    <row r="1042" spans="2:7" ht="13.5" customHeight="1" thickBot="1" x14ac:dyDescent="0.25">
      <c r="B1042" s="71"/>
      <c r="C1042" s="59"/>
      <c r="D1042" s="246"/>
      <c r="E1042" s="54"/>
      <c r="F1042" s="54"/>
      <c r="G1042" s="189"/>
    </row>
    <row r="1044" spans="2:7" ht="13.5" customHeight="1" x14ac:dyDescent="0.2">
      <c r="G1044" s="190"/>
    </row>
    <row r="1045" spans="2:7" ht="13.5" customHeight="1" x14ac:dyDescent="0.2">
      <c r="C1045" s="25" t="s">
        <v>376</v>
      </c>
      <c r="D1045" s="8" t="s">
        <v>73</v>
      </c>
      <c r="E1045" s="8">
        <v>1832</v>
      </c>
      <c r="F1045" s="8" t="s">
        <v>379</v>
      </c>
      <c r="G1045" s="190" t="s">
        <v>380</v>
      </c>
    </row>
    <row r="1046" spans="2:7" ht="13.5" customHeight="1" x14ac:dyDescent="0.2">
      <c r="B1046" s="76"/>
      <c r="C1046" s="197" t="s">
        <v>376</v>
      </c>
      <c r="D1046" s="30" t="s">
        <v>387</v>
      </c>
      <c r="E1046" s="30">
        <v>1866</v>
      </c>
      <c r="F1046" s="8" t="s">
        <v>389</v>
      </c>
      <c r="G1046" s="101">
        <v>58</v>
      </c>
    </row>
    <row r="1047" spans="2:7" ht="13.5" customHeight="1" x14ac:dyDescent="0.2">
      <c r="B1047" s="76"/>
    </row>
    <row r="1049" spans="2:7" ht="13.5" customHeight="1" thickBot="1" x14ac:dyDescent="0.25">
      <c r="B1049" s="55"/>
      <c r="C1049" s="59"/>
      <c r="D1049" s="246"/>
      <c r="E1049" s="54"/>
      <c r="F1049" s="54"/>
      <c r="G1049" s="189"/>
    </row>
    <row r="1050" spans="2:7" ht="13.5" customHeight="1" x14ac:dyDescent="0.2">
      <c r="B1050" s="36"/>
      <c r="C1050" s="67"/>
      <c r="D1050" s="103"/>
      <c r="E1050" s="37"/>
      <c r="F1050" s="37"/>
      <c r="G1050" s="186"/>
    </row>
    <row r="1052" spans="2:7" ht="13.5" customHeight="1" x14ac:dyDescent="0.2">
      <c r="C1052" s="63" t="s">
        <v>377</v>
      </c>
      <c r="D1052" s="64" t="s">
        <v>378</v>
      </c>
      <c r="E1052" s="64">
        <v>1849</v>
      </c>
      <c r="F1052" s="8" t="s">
        <v>381</v>
      </c>
      <c r="G1052" s="101">
        <f>SUM(1929-E1052)</f>
        <v>80</v>
      </c>
    </row>
    <row r="1053" spans="2:7" ht="13.5" customHeight="1" x14ac:dyDescent="0.2">
      <c r="B1053" s="76"/>
      <c r="C1053" s="29" t="s">
        <v>388</v>
      </c>
      <c r="D1053" s="7" t="s">
        <v>73</v>
      </c>
      <c r="E1053" s="7">
        <v>1819</v>
      </c>
      <c r="F1053" s="7" t="s">
        <v>390</v>
      </c>
      <c r="G1053" s="101">
        <f>SUM(1899-E1053)</f>
        <v>80</v>
      </c>
    </row>
    <row r="1054" spans="2:7" ht="13.5" customHeight="1" x14ac:dyDescent="0.2">
      <c r="B1054" s="76"/>
    </row>
    <row r="1056" spans="2:7" ht="13.5" customHeight="1" thickBot="1" x14ac:dyDescent="0.25">
      <c r="B1056" s="55"/>
      <c r="C1056" s="59"/>
      <c r="D1056" s="246"/>
      <c r="E1056" s="54"/>
      <c r="F1056" s="54"/>
      <c r="G1056" s="189"/>
    </row>
    <row r="1057" spans="2:7" ht="13.5" customHeight="1" x14ac:dyDescent="0.2">
      <c r="B1057" s="36"/>
      <c r="C1057" s="67"/>
      <c r="D1057" s="103"/>
      <c r="E1057" s="37"/>
      <c r="F1057" s="37"/>
      <c r="G1057" s="186"/>
    </row>
    <row r="1058" spans="2:7" ht="13.5" customHeight="1" x14ac:dyDescent="0.2">
      <c r="B1058" s="76"/>
    </row>
    <row r="1059" spans="2:7" ht="13.5" customHeight="1" x14ac:dyDescent="0.2">
      <c r="B1059" s="76"/>
    </row>
    <row r="1060" spans="2:7" ht="13.5" customHeight="1" x14ac:dyDescent="0.2">
      <c r="C1060" s="79" t="s">
        <v>371</v>
      </c>
      <c r="D1060" s="31" t="s">
        <v>10</v>
      </c>
      <c r="E1060" s="31" t="s">
        <v>62</v>
      </c>
      <c r="F1060" s="31" t="s">
        <v>382</v>
      </c>
      <c r="G1060" s="101">
        <v>51</v>
      </c>
    </row>
    <row r="1063" spans="2:7" ht="13.5" customHeight="1" thickBot="1" x14ac:dyDescent="0.25">
      <c r="B1063" s="55"/>
      <c r="C1063" s="59"/>
      <c r="D1063" s="246"/>
      <c r="E1063" s="54"/>
      <c r="F1063" s="54"/>
      <c r="G1063" s="189"/>
    </row>
    <row r="1064" spans="2:7" ht="13.5" customHeight="1" x14ac:dyDescent="0.2">
      <c r="B1064" s="36"/>
      <c r="C1064" s="67"/>
      <c r="D1064" s="103"/>
      <c r="E1064" s="37"/>
      <c r="F1064" s="37"/>
      <c r="G1064" s="186"/>
    </row>
    <row r="1067" spans="2:7" ht="13.5" customHeight="1" x14ac:dyDescent="0.2">
      <c r="C1067" s="29" t="s">
        <v>364</v>
      </c>
      <c r="D1067" s="7" t="s">
        <v>365</v>
      </c>
      <c r="E1067" s="7">
        <v>1870</v>
      </c>
      <c r="F1067" s="7" t="s">
        <v>372</v>
      </c>
      <c r="G1067" s="101">
        <v>11</v>
      </c>
    </row>
    <row r="1068" spans="2:7" ht="13.5" customHeight="1" x14ac:dyDescent="0.2">
      <c r="C1068" s="29" t="s">
        <v>364</v>
      </c>
      <c r="D1068" s="7" t="s">
        <v>383</v>
      </c>
      <c r="E1068" s="7">
        <v>1857</v>
      </c>
      <c r="F1068" s="7" t="s">
        <v>385</v>
      </c>
      <c r="G1068" s="101">
        <v>17</v>
      </c>
    </row>
    <row r="1069" spans="2:7" ht="13.5" customHeight="1" x14ac:dyDescent="0.2">
      <c r="C1069" s="207" t="s">
        <v>364</v>
      </c>
      <c r="D1069" s="138" t="s">
        <v>391</v>
      </c>
      <c r="E1069" s="138">
        <v>1851</v>
      </c>
      <c r="F1069" s="26" t="s">
        <v>392</v>
      </c>
      <c r="G1069" s="101">
        <v>26</v>
      </c>
    </row>
    <row r="1070" spans="2:7" ht="13.5" customHeight="1" x14ac:dyDescent="0.2">
      <c r="C1070" s="207"/>
      <c r="D1070" s="138"/>
      <c r="E1070" s="138"/>
      <c r="F1070" s="26"/>
    </row>
    <row r="1072" spans="2:7" ht="13.5" customHeight="1" thickBot="1" x14ac:dyDescent="0.25">
      <c r="B1072" s="55"/>
      <c r="C1072" s="59"/>
      <c r="D1072" s="246"/>
      <c r="E1072" s="54"/>
      <c r="F1072" s="54"/>
      <c r="G1072" s="189"/>
    </row>
    <row r="1073" spans="2:7" ht="13.5" customHeight="1" x14ac:dyDescent="0.2">
      <c r="B1073" s="36"/>
      <c r="C1073" s="67"/>
      <c r="D1073" s="103"/>
      <c r="E1073" s="37"/>
      <c r="F1073" s="37"/>
      <c r="G1073" s="186"/>
    </row>
    <row r="1076" spans="2:7" ht="13.5" customHeight="1" x14ac:dyDescent="0.2">
      <c r="C1076" s="29" t="s">
        <v>366</v>
      </c>
      <c r="D1076" s="7" t="s">
        <v>367</v>
      </c>
      <c r="E1076" s="7">
        <v>1845</v>
      </c>
      <c r="F1076" s="8" t="s">
        <v>373</v>
      </c>
      <c r="G1076" s="101">
        <v>78</v>
      </c>
    </row>
    <row r="1079" spans="2:7" ht="13.5" customHeight="1" thickBot="1" x14ac:dyDescent="0.25">
      <c r="B1079" s="55"/>
      <c r="C1079" s="59"/>
      <c r="D1079" s="246"/>
      <c r="E1079" s="54"/>
      <c r="F1079" s="54"/>
      <c r="G1079" s="189"/>
    </row>
    <row r="1080" spans="2:7" ht="13.5" customHeight="1" x14ac:dyDescent="0.2">
      <c r="B1080" s="69"/>
      <c r="C1080" s="67"/>
      <c r="D1080" s="103"/>
      <c r="E1080" s="37"/>
      <c r="F1080" s="37"/>
      <c r="G1080" s="186"/>
    </row>
    <row r="1082" spans="2:7" ht="13.5" customHeight="1" x14ac:dyDescent="0.2">
      <c r="C1082" s="197" t="s">
        <v>368</v>
      </c>
      <c r="D1082" s="8" t="s">
        <v>369</v>
      </c>
    </row>
    <row r="1083" spans="2:7" ht="13.5" customHeight="1" x14ac:dyDescent="0.2">
      <c r="B1083" s="70"/>
      <c r="C1083" s="197" t="s">
        <v>368</v>
      </c>
      <c r="D1083" s="30" t="s">
        <v>68</v>
      </c>
      <c r="E1083" s="30">
        <v>1883</v>
      </c>
      <c r="F1083" s="8" t="s">
        <v>263</v>
      </c>
      <c r="G1083" s="101">
        <v>41</v>
      </c>
    </row>
    <row r="1084" spans="2:7" ht="13.5" customHeight="1" x14ac:dyDescent="0.2">
      <c r="B1084" s="70"/>
    </row>
    <row r="1086" spans="2:7" ht="13.5" customHeight="1" thickBot="1" x14ac:dyDescent="0.25">
      <c r="B1086" s="55"/>
      <c r="C1086" s="59"/>
      <c r="D1086" s="246"/>
      <c r="E1086" s="54"/>
      <c r="F1086" s="54"/>
      <c r="G1086" s="189"/>
    </row>
    <row r="1087" spans="2:7" ht="13.5" customHeight="1" x14ac:dyDescent="0.2">
      <c r="B1087" s="36"/>
      <c r="C1087" s="67"/>
      <c r="D1087" s="103"/>
      <c r="E1087" s="37"/>
      <c r="F1087" s="37"/>
      <c r="G1087" s="186"/>
    </row>
    <row r="1090" spans="2:7" ht="13.5" customHeight="1" x14ac:dyDescent="0.2">
      <c r="C1090" s="25" t="s">
        <v>370</v>
      </c>
      <c r="D1090" s="8" t="s">
        <v>369</v>
      </c>
      <c r="E1090" s="8">
        <v>1916</v>
      </c>
      <c r="F1090" s="8" t="s">
        <v>374</v>
      </c>
      <c r="G1090" s="101">
        <v>10</v>
      </c>
    </row>
    <row r="1094" spans="2:7" ht="13.5" customHeight="1" thickBot="1" x14ac:dyDescent="0.25">
      <c r="B1094" s="55"/>
      <c r="C1094" s="59"/>
      <c r="D1094" s="246"/>
      <c r="E1094" s="54"/>
      <c r="F1094" s="54"/>
      <c r="G1094" s="189"/>
    </row>
    <row r="1095" spans="2:7" ht="13.5" customHeight="1" x14ac:dyDescent="0.2">
      <c r="B1095" s="69"/>
      <c r="C1095" s="67"/>
      <c r="D1095" s="103"/>
      <c r="E1095" s="37"/>
      <c r="F1095" s="37"/>
      <c r="G1095" s="186"/>
    </row>
    <row r="1097" spans="2:7" ht="13.5" customHeight="1" x14ac:dyDescent="0.2">
      <c r="C1097" s="29" t="s">
        <v>371</v>
      </c>
      <c r="D1097" s="7" t="s">
        <v>73</v>
      </c>
      <c r="E1097" s="7">
        <v>1865</v>
      </c>
      <c r="F1097" s="8" t="s">
        <v>375</v>
      </c>
      <c r="G1097" s="101">
        <f>SUM(1927-E1097)</f>
        <v>62</v>
      </c>
    </row>
    <row r="1098" spans="2:7" ht="13.5" customHeight="1" x14ac:dyDescent="0.2">
      <c r="B1098" s="70"/>
      <c r="C1098" s="63" t="s">
        <v>371</v>
      </c>
      <c r="D1098" s="64" t="s">
        <v>384</v>
      </c>
      <c r="E1098" s="64">
        <v>1868</v>
      </c>
      <c r="F1098" s="8" t="s">
        <v>386</v>
      </c>
      <c r="G1098" s="101">
        <f>SUM(1929-E1098)</f>
        <v>61</v>
      </c>
    </row>
    <row r="1099" spans="2:7" ht="13.5" customHeight="1" x14ac:dyDescent="0.2">
      <c r="B1099" s="70"/>
    </row>
    <row r="1102" spans="2:7" ht="13.5" customHeight="1" thickBot="1" x14ac:dyDescent="0.25">
      <c r="B1102" s="55"/>
      <c r="C1102" s="59"/>
      <c r="D1102" s="246"/>
      <c r="E1102" s="54"/>
      <c r="F1102" s="54"/>
      <c r="G1102" s="189"/>
    </row>
    <row r="1103" spans="2:7" ht="13.5" customHeight="1" x14ac:dyDescent="0.2">
      <c r="B1103" s="36"/>
      <c r="C1103" s="67"/>
      <c r="D1103" s="103"/>
      <c r="E1103" s="37"/>
      <c r="F1103" s="37"/>
      <c r="G1103" s="186"/>
    </row>
    <row r="1106" spans="2:7" ht="13.5" customHeight="1" x14ac:dyDescent="0.2">
      <c r="C1106" s="25" t="s">
        <v>400</v>
      </c>
      <c r="D1106" s="8" t="s">
        <v>401</v>
      </c>
      <c r="E1106" s="8">
        <v>1845</v>
      </c>
      <c r="F1106" s="31" t="s">
        <v>409</v>
      </c>
      <c r="G1106" s="101">
        <v>75</v>
      </c>
    </row>
    <row r="1107" spans="2:7" ht="13.5" customHeight="1" x14ac:dyDescent="0.2">
      <c r="C1107" s="25" t="s">
        <v>400</v>
      </c>
      <c r="D1107" s="100" t="s">
        <v>56</v>
      </c>
      <c r="E1107" s="100">
        <v>1846</v>
      </c>
      <c r="F1107" s="31" t="s">
        <v>419</v>
      </c>
      <c r="G1107" s="101">
        <v>85</v>
      </c>
    </row>
    <row r="1110" spans="2:7" ht="13.5" customHeight="1" thickBot="1" x14ac:dyDescent="0.25">
      <c r="B1110" s="55"/>
      <c r="C1110" s="59"/>
      <c r="D1110" s="246"/>
      <c r="E1110" s="54"/>
      <c r="F1110" s="54"/>
      <c r="G1110" s="189"/>
    </row>
    <row r="1111" spans="2:7" ht="13.5" customHeight="1" x14ac:dyDescent="0.2">
      <c r="B1111" s="36"/>
      <c r="C1111" s="67"/>
      <c r="D1111" s="103"/>
      <c r="E1111" s="37"/>
      <c r="F1111" s="37"/>
      <c r="G1111" s="186"/>
    </row>
    <row r="1114" spans="2:7" ht="13.5" customHeight="1" x14ac:dyDescent="0.2">
      <c r="C1114" s="25" t="s">
        <v>402</v>
      </c>
      <c r="D1114" s="8" t="s">
        <v>3</v>
      </c>
      <c r="E1114" s="8">
        <v>1839</v>
      </c>
      <c r="F1114" s="8" t="s">
        <v>410</v>
      </c>
      <c r="G1114" s="101">
        <v>83</v>
      </c>
    </row>
    <row r="1115" spans="2:7" ht="13.5" customHeight="1" x14ac:dyDescent="0.2">
      <c r="E1115" s="8"/>
      <c r="F1115" s="8"/>
    </row>
    <row r="1118" spans="2:7" ht="13.5" customHeight="1" thickBot="1" x14ac:dyDescent="0.25">
      <c r="B1118" s="55"/>
      <c r="C1118" s="59"/>
      <c r="D1118" s="246"/>
      <c r="E1118" s="54"/>
      <c r="F1118" s="54"/>
      <c r="G1118" s="189"/>
    </row>
    <row r="1119" spans="2:7" ht="13.5" customHeight="1" x14ac:dyDescent="0.2">
      <c r="B1119" s="78"/>
      <c r="C1119" s="67"/>
      <c r="D1119" s="103"/>
      <c r="E1119" s="37"/>
      <c r="F1119" s="37"/>
      <c r="G1119" s="186"/>
    </row>
    <row r="1120" spans="2:7" ht="13.5" customHeight="1" x14ac:dyDescent="0.2">
      <c r="B1120" s="76"/>
    </row>
    <row r="1121" spans="2:7" ht="13.5" customHeight="1" x14ac:dyDescent="0.2">
      <c r="B1121" s="76"/>
    </row>
    <row r="1122" spans="2:7" ht="13.5" customHeight="1" x14ac:dyDescent="0.2">
      <c r="B1122" s="76"/>
      <c r="C1122" s="25" t="s">
        <v>393</v>
      </c>
      <c r="D1122" s="8" t="s">
        <v>140</v>
      </c>
      <c r="E1122" s="8">
        <v>1858</v>
      </c>
      <c r="F1122" s="8" t="s">
        <v>403</v>
      </c>
      <c r="G1122" s="190">
        <f>SUM(1922-E1122)</f>
        <v>64</v>
      </c>
    </row>
    <row r="1123" spans="2:7" ht="13.5" customHeight="1" x14ac:dyDescent="0.2">
      <c r="B1123" s="76"/>
      <c r="C1123" s="29" t="s">
        <v>393</v>
      </c>
      <c r="D1123" s="7" t="s">
        <v>356</v>
      </c>
      <c r="E1123" s="7">
        <v>1871</v>
      </c>
      <c r="F1123" s="8" t="s">
        <v>417</v>
      </c>
      <c r="G1123" s="101">
        <f>SUM(1923-E1123)</f>
        <v>52</v>
      </c>
    </row>
    <row r="1124" spans="2:7" ht="13.5" customHeight="1" x14ac:dyDescent="0.2">
      <c r="B1124" s="76"/>
    </row>
    <row r="1125" spans="2:7" ht="13.5" customHeight="1" x14ac:dyDescent="0.2">
      <c r="B1125" s="76"/>
    </row>
    <row r="1126" spans="2:7" ht="13.5" customHeight="1" thickBot="1" x14ac:dyDescent="0.25">
      <c r="B1126" s="55"/>
      <c r="C1126" s="59"/>
      <c r="D1126" s="246"/>
      <c r="E1126" s="54"/>
      <c r="F1126" s="54"/>
      <c r="G1126" s="189"/>
    </row>
    <row r="1127" spans="2:7" ht="13.5" customHeight="1" x14ac:dyDescent="0.2">
      <c r="B1127" s="36"/>
      <c r="C1127" s="67"/>
      <c r="D1127" s="103"/>
      <c r="E1127" s="37"/>
      <c r="F1127" s="37"/>
      <c r="G1127" s="186"/>
    </row>
    <row r="1128" spans="2:7" ht="13.5" customHeight="1" x14ac:dyDescent="0.2">
      <c r="E1128" s="7"/>
      <c r="F1128" s="8"/>
    </row>
    <row r="1130" spans="2:7" ht="13.5" customHeight="1" x14ac:dyDescent="0.2">
      <c r="C1130" s="25" t="s">
        <v>413</v>
      </c>
      <c r="D1130" s="8" t="s">
        <v>414</v>
      </c>
      <c r="E1130" s="8">
        <v>1885</v>
      </c>
      <c r="F1130" s="8" t="s">
        <v>418</v>
      </c>
      <c r="G1130" s="101">
        <v>41</v>
      </c>
    </row>
    <row r="1134" spans="2:7" ht="13.5" customHeight="1" thickBot="1" x14ac:dyDescent="0.25">
      <c r="B1134" s="55"/>
      <c r="C1134" s="59"/>
      <c r="D1134" s="246"/>
      <c r="E1134" s="54"/>
      <c r="F1134" s="54"/>
      <c r="G1134" s="189"/>
    </row>
    <row r="1135" spans="2:7" ht="13.5" customHeight="1" x14ac:dyDescent="0.2">
      <c r="B1135" s="36"/>
      <c r="C1135" s="67"/>
      <c r="D1135" s="103"/>
      <c r="E1135" s="37"/>
      <c r="F1135" s="37"/>
      <c r="G1135" s="186"/>
    </row>
    <row r="1138" spans="2:7" ht="13.5" customHeight="1" x14ac:dyDescent="0.2">
      <c r="C1138" s="205" t="s">
        <v>404</v>
      </c>
      <c r="D1138" s="2" t="s">
        <v>405</v>
      </c>
      <c r="E1138" s="2">
        <v>1866</v>
      </c>
      <c r="F1138" s="5" t="s">
        <v>411</v>
      </c>
      <c r="G1138" s="101">
        <f>SUM(1932-E1138)</f>
        <v>66</v>
      </c>
    </row>
    <row r="1141" spans="2:7" ht="13.5" customHeight="1" thickBot="1" x14ac:dyDescent="0.25">
      <c r="B1141" s="55"/>
      <c r="C1141" s="59"/>
      <c r="D1141" s="246"/>
      <c r="E1141" s="54"/>
      <c r="F1141" s="54"/>
      <c r="G1141" s="189"/>
    </row>
    <row r="1142" spans="2:7" ht="13.5" customHeight="1" x14ac:dyDescent="0.2">
      <c r="B1142" s="36"/>
      <c r="C1142" s="67"/>
      <c r="D1142" s="103"/>
      <c r="E1142" s="37"/>
      <c r="F1142" s="37"/>
      <c r="G1142" s="186"/>
    </row>
    <row r="1145" spans="2:7" ht="13.5" customHeight="1" x14ac:dyDescent="0.2">
      <c r="C1145" s="63" t="s">
        <v>394</v>
      </c>
      <c r="D1145" s="64" t="s">
        <v>395</v>
      </c>
      <c r="E1145" s="64">
        <v>1907</v>
      </c>
      <c r="F1145" s="8" t="s">
        <v>406</v>
      </c>
      <c r="G1145" s="101">
        <v>21</v>
      </c>
    </row>
    <row r="1146" spans="2:7" ht="13.5" customHeight="1" x14ac:dyDescent="0.2">
      <c r="C1146" s="63" t="s">
        <v>394</v>
      </c>
      <c r="D1146" s="64" t="s">
        <v>412</v>
      </c>
      <c r="E1146" s="64">
        <v>1872</v>
      </c>
      <c r="F1146" s="8" t="s">
        <v>415</v>
      </c>
      <c r="G1146" s="101">
        <v>56</v>
      </c>
    </row>
    <row r="1147" spans="2:7" ht="13.5" customHeight="1" x14ac:dyDescent="0.2">
      <c r="E1147" s="64"/>
      <c r="F1147" s="8"/>
    </row>
    <row r="1149" spans="2:7" ht="13.5" customHeight="1" thickBot="1" x14ac:dyDescent="0.25">
      <c r="B1149" s="55"/>
      <c r="C1149" s="59"/>
      <c r="D1149" s="246"/>
      <c r="E1149" s="54"/>
      <c r="F1149" s="54"/>
      <c r="G1149" s="189"/>
    </row>
    <row r="1150" spans="2:7" ht="13.5" customHeight="1" x14ac:dyDescent="0.2">
      <c r="B1150" s="36"/>
      <c r="C1150" s="67"/>
      <c r="D1150" s="103"/>
      <c r="E1150" s="37"/>
      <c r="F1150" s="37"/>
      <c r="G1150" s="186"/>
    </row>
    <row r="1153" spans="2:7" ht="13.5" customHeight="1" x14ac:dyDescent="0.2">
      <c r="C1153" s="63" t="s">
        <v>396</v>
      </c>
      <c r="D1153" s="64" t="s">
        <v>397</v>
      </c>
      <c r="E1153" s="64">
        <v>1846</v>
      </c>
      <c r="F1153" s="8" t="s">
        <v>407</v>
      </c>
      <c r="G1153" s="101">
        <f>SUM(1928-E1153)</f>
        <v>82</v>
      </c>
    </row>
    <row r="1154" spans="2:7" ht="13.5" customHeight="1" x14ac:dyDescent="0.2">
      <c r="C1154" s="63" t="s">
        <v>396</v>
      </c>
      <c r="D1154" s="64" t="s">
        <v>308</v>
      </c>
      <c r="E1154" s="64">
        <v>1847</v>
      </c>
      <c r="F1154" s="8" t="s">
        <v>416</v>
      </c>
      <c r="G1154" s="101">
        <f>SUM(1929-E1154)</f>
        <v>82</v>
      </c>
    </row>
    <row r="1155" spans="2:7" ht="13.5" customHeight="1" x14ac:dyDescent="0.2">
      <c r="E1155" s="64"/>
      <c r="F1155" s="8"/>
    </row>
    <row r="1156" spans="2:7" ht="13.5" customHeight="1" x14ac:dyDescent="0.2">
      <c r="E1156" s="64"/>
      <c r="F1156" s="8"/>
    </row>
    <row r="1157" spans="2:7" ht="13.5" customHeight="1" thickBot="1" x14ac:dyDescent="0.25"/>
    <row r="1158" spans="2:7" ht="13.5" customHeight="1" x14ac:dyDescent="0.2">
      <c r="B1158" s="69"/>
      <c r="C1158" s="67"/>
      <c r="D1158" s="103"/>
      <c r="E1158" s="37"/>
      <c r="F1158" s="37"/>
      <c r="G1158" s="186"/>
    </row>
    <row r="1159" spans="2:7" ht="13.5" customHeight="1" x14ac:dyDescent="0.2">
      <c r="B1159" s="70"/>
    </row>
    <row r="1160" spans="2:7" ht="13.5" customHeight="1" x14ac:dyDescent="0.2">
      <c r="B1160" s="70"/>
    </row>
    <row r="1161" spans="2:7" ht="13.5" customHeight="1" x14ac:dyDescent="0.2">
      <c r="B1161" s="70"/>
      <c r="C1161" s="75" t="s">
        <v>398</v>
      </c>
      <c r="D1161" s="100" t="s">
        <v>399</v>
      </c>
      <c r="E1161" s="100">
        <v>1868</v>
      </c>
      <c r="F1161" s="31" t="s">
        <v>408</v>
      </c>
      <c r="G1161" s="101">
        <v>56</v>
      </c>
    </row>
    <row r="1162" spans="2:7" ht="13.5" customHeight="1" x14ac:dyDescent="0.2">
      <c r="B1162" s="70"/>
    </row>
    <row r="1163" spans="2:7" ht="13.5" customHeight="1" x14ac:dyDescent="0.2">
      <c r="B1163" s="70"/>
    </row>
    <row r="1164" spans="2:7" ht="13.5" customHeight="1" x14ac:dyDescent="0.2">
      <c r="B1164" s="70"/>
    </row>
    <row r="1165" spans="2:7" ht="13.5" customHeight="1" thickBot="1" x14ac:dyDescent="0.25">
      <c r="B1165" s="70"/>
    </row>
    <row r="1166" spans="2:7" ht="13.5" customHeight="1" x14ac:dyDescent="0.2">
      <c r="B1166" s="61"/>
      <c r="C1166" s="67"/>
      <c r="D1166" s="103"/>
      <c r="E1166" s="37"/>
      <c r="F1166" s="37"/>
      <c r="G1166" s="186"/>
    </row>
    <row r="1167" spans="2:7" ht="13.5" customHeight="1" x14ac:dyDescent="0.2">
      <c r="B1167" s="48"/>
    </row>
    <row r="1168" spans="2:7" ht="13.5" customHeight="1" x14ac:dyDescent="0.2">
      <c r="B1168" s="48"/>
    </row>
    <row r="1169" spans="2:7" ht="13.5" customHeight="1" x14ac:dyDescent="0.2">
      <c r="B1169" s="48"/>
      <c r="C1169" s="24" t="s">
        <v>420</v>
      </c>
      <c r="D1169" s="11" t="s">
        <v>421</v>
      </c>
      <c r="E1169" s="11">
        <v>1843</v>
      </c>
      <c r="F1169" s="114" t="s">
        <v>436</v>
      </c>
      <c r="G1169" s="101">
        <v>58</v>
      </c>
    </row>
    <row r="1170" spans="2:7" ht="13.5" customHeight="1" x14ac:dyDescent="0.2">
      <c r="B1170" s="48"/>
    </row>
    <row r="1171" spans="2:7" ht="13.5" customHeight="1" x14ac:dyDescent="0.2">
      <c r="B1171" s="48"/>
    </row>
    <row r="1172" spans="2:7" ht="13.5" customHeight="1" thickBot="1" x14ac:dyDescent="0.25">
      <c r="B1172" s="48"/>
    </row>
    <row r="1173" spans="2:7" ht="13.5" customHeight="1" x14ac:dyDescent="0.2">
      <c r="B1173" s="61"/>
      <c r="C1173" s="67"/>
      <c r="D1173" s="103"/>
      <c r="E1173" s="37"/>
      <c r="F1173" s="37"/>
      <c r="G1173" s="186"/>
    </row>
    <row r="1174" spans="2:7" ht="13.5" customHeight="1" x14ac:dyDescent="0.2">
      <c r="B1174" s="48"/>
    </row>
    <row r="1175" spans="2:7" ht="13.5" customHeight="1" x14ac:dyDescent="0.2">
      <c r="B1175" s="48"/>
    </row>
    <row r="1176" spans="2:7" ht="13.5" customHeight="1" x14ac:dyDescent="0.2">
      <c r="B1176" s="48"/>
      <c r="C1176" s="29" t="s">
        <v>422</v>
      </c>
      <c r="D1176" s="7" t="s">
        <v>85</v>
      </c>
      <c r="E1176" s="7">
        <v>1818</v>
      </c>
      <c r="F1176" s="8" t="s">
        <v>437</v>
      </c>
      <c r="G1176" s="101">
        <v>87</v>
      </c>
    </row>
    <row r="1177" spans="2:7" ht="13.5" customHeight="1" x14ac:dyDescent="0.2">
      <c r="B1177" s="48"/>
    </row>
    <row r="1178" spans="2:7" ht="13.5" customHeight="1" x14ac:dyDescent="0.2">
      <c r="B1178" s="48"/>
    </row>
    <row r="1179" spans="2:7" ht="13.5" customHeight="1" x14ac:dyDescent="0.2">
      <c r="B1179" s="48"/>
    </row>
    <row r="1180" spans="2:7" ht="13.5" customHeight="1" thickBot="1" x14ac:dyDescent="0.25">
      <c r="B1180" s="48"/>
    </row>
    <row r="1181" spans="2:7" ht="13.5" customHeight="1" x14ac:dyDescent="0.2">
      <c r="B1181" s="36"/>
      <c r="C1181" s="67"/>
      <c r="D1181" s="103"/>
      <c r="E1181" s="37"/>
      <c r="F1181" s="37"/>
      <c r="G1181" s="186"/>
    </row>
    <row r="1182" spans="2:7" ht="13.5" customHeight="1" x14ac:dyDescent="0.2">
      <c r="B1182" s="70"/>
    </row>
    <row r="1183" spans="2:7" ht="13.5" customHeight="1" x14ac:dyDescent="0.2">
      <c r="B1183" s="70"/>
    </row>
    <row r="1184" spans="2:7" ht="13.5" customHeight="1" x14ac:dyDescent="0.2">
      <c r="B1184" s="70"/>
      <c r="C1184" s="25" t="s">
        <v>100</v>
      </c>
      <c r="D1184" s="8" t="s">
        <v>314</v>
      </c>
      <c r="E1184" s="8">
        <v>1864</v>
      </c>
      <c r="F1184" s="8" t="s">
        <v>448</v>
      </c>
      <c r="G1184" s="101">
        <v>62</v>
      </c>
    </row>
    <row r="1185" spans="2:7" ht="13.5" customHeight="1" x14ac:dyDescent="0.2">
      <c r="B1185" s="70"/>
      <c r="C1185" s="75" t="s">
        <v>100</v>
      </c>
      <c r="D1185" s="100" t="s">
        <v>456</v>
      </c>
      <c r="E1185" s="100">
        <v>1861</v>
      </c>
      <c r="F1185" s="127">
        <v>18371</v>
      </c>
      <c r="G1185" s="101">
        <v>89</v>
      </c>
    </row>
    <row r="1186" spans="2:7" ht="13.5" customHeight="1" x14ac:dyDescent="0.2">
      <c r="B1186" s="70"/>
    </row>
    <row r="1187" spans="2:7" ht="13.5" customHeight="1" thickBot="1" x14ac:dyDescent="0.25">
      <c r="B1187" s="70"/>
    </row>
    <row r="1188" spans="2:7" ht="13.5" customHeight="1" x14ac:dyDescent="0.2">
      <c r="B1188" s="36"/>
      <c r="C1188" s="67"/>
      <c r="D1188" s="103"/>
      <c r="E1188" s="37"/>
      <c r="F1188" s="37"/>
      <c r="G1188" s="186"/>
    </row>
    <row r="1191" spans="2:7" ht="13.5" customHeight="1" x14ac:dyDescent="0.2">
      <c r="C1191" s="24" t="s">
        <v>438</v>
      </c>
      <c r="D1191" s="11" t="s">
        <v>85</v>
      </c>
      <c r="E1191" s="11">
        <v>1871</v>
      </c>
      <c r="F1191" s="11" t="s">
        <v>449</v>
      </c>
      <c r="G1191" s="101">
        <f>SUM(1897-E1191)</f>
        <v>26</v>
      </c>
    </row>
    <row r="1195" spans="2:7" ht="13.5" customHeight="1" thickBot="1" x14ac:dyDescent="0.25"/>
    <row r="1196" spans="2:7" ht="13.5" customHeight="1" x14ac:dyDescent="0.2">
      <c r="B1196" s="61"/>
      <c r="C1196" s="67"/>
      <c r="D1196" s="103"/>
      <c r="E1196" s="37"/>
      <c r="F1196" s="37"/>
      <c r="G1196" s="186"/>
    </row>
    <row r="1197" spans="2:7" ht="13.5" customHeight="1" x14ac:dyDescent="0.2">
      <c r="B1197" s="48"/>
    </row>
    <row r="1198" spans="2:7" ht="13.5" customHeight="1" x14ac:dyDescent="0.2">
      <c r="B1198" s="48"/>
      <c r="C1198" s="29" t="s">
        <v>423</v>
      </c>
      <c r="D1198" s="7" t="s">
        <v>424</v>
      </c>
      <c r="E1198" s="7">
        <v>1847</v>
      </c>
      <c r="F1198" s="11" t="s">
        <v>439</v>
      </c>
      <c r="G1198" s="101">
        <f>SUM(1899-E1198)</f>
        <v>52</v>
      </c>
    </row>
    <row r="1199" spans="2:7" ht="13.5" customHeight="1" x14ac:dyDescent="0.2">
      <c r="B1199" s="48"/>
      <c r="C1199" s="100" t="s">
        <v>423</v>
      </c>
      <c r="D1199" s="100" t="s">
        <v>34</v>
      </c>
      <c r="E1199" s="100">
        <v>1844</v>
      </c>
      <c r="F1199" s="31" t="s">
        <v>457</v>
      </c>
      <c r="G1199" s="101">
        <v>88</v>
      </c>
    </row>
    <row r="1200" spans="2:7" ht="13.5" customHeight="1" x14ac:dyDescent="0.2">
      <c r="B1200" s="48"/>
    </row>
    <row r="1201" spans="2:7" ht="13.5" customHeight="1" x14ac:dyDescent="0.2">
      <c r="B1201" s="48"/>
    </row>
    <row r="1202" spans="2:7" ht="13.5" customHeight="1" thickBot="1" x14ac:dyDescent="0.25">
      <c r="B1202" s="48"/>
    </row>
    <row r="1203" spans="2:7" ht="13.5" customHeight="1" x14ac:dyDescent="0.2">
      <c r="B1203" s="36"/>
      <c r="C1203" s="67"/>
      <c r="D1203" s="103"/>
      <c r="E1203" s="37"/>
      <c r="F1203" s="37"/>
      <c r="G1203" s="186"/>
    </row>
    <row r="1206" spans="2:7" ht="13.5" customHeight="1" x14ac:dyDescent="0.2">
      <c r="C1206" s="24" t="s">
        <v>425</v>
      </c>
      <c r="D1206" s="11" t="s">
        <v>73</v>
      </c>
      <c r="E1206" s="11">
        <v>1834</v>
      </c>
      <c r="F1206" s="31" t="s">
        <v>440</v>
      </c>
      <c r="G1206" s="101">
        <v>68</v>
      </c>
    </row>
    <row r="1210" spans="2:7" ht="13.5" customHeight="1" thickBot="1" x14ac:dyDescent="0.25"/>
    <row r="1211" spans="2:7" ht="13.5" customHeight="1" x14ac:dyDescent="0.2">
      <c r="B1211" s="36"/>
      <c r="C1211" s="67"/>
      <c r="D1211" s="103"/>
      <c r="E1211" s="37"/>
      <c r="F1211" s="37"/>
      <c r="G1211" s="186"/>
    </row>
    <row r="1214" spans="2:7" ht="13.5" customHeight="1" x14ac:dyDescent="0.2">
      <c r="C1214" s="206" t="s">
        <v>222</v>
      </c>
      <c r="D1214" s="135" t="s">
        <v>16</v>
      </c>
      <c r="E1214" s="135">
        <v>1839</v>
      </c>
      <c r="F1214" s="8" t="s">
        <v>450</v>
      </c>
      <c r="G1214" s="101">
        <f>SUM(1928-E1214)</f>
        <v>89</v>
      </c>
    </row>
    <row r="1215" spans="2:7" ht="13.5" customHeight="1" x14ac:dyDescent="0.2">
      <c r="C1215" s="29" t="s">
        <v>222</v>
      </c>
      <c r="D1215" s="7" t="s">
        <v>68</v>
      </c>
      <c r="E1215" s="7">
        <v>1839</v>
      </c>
      <c r="F1215" s="8" t="s">
        <v>462</v>
      </c>
      <c r="G1215" s="101">
        <f>SUM(1904-E1215)</f>
        <v>65</v>
      </c>
    </row>
    <row r="1216" spans="2:7" ht="13.5" customHeight="1" x14ac:dyDescent="0.2">
      <c r="C1216" s="29"/>
      <c r="D1216" s="7"/>
      <c r="E1216" s="7"/>
      <c r="F1216" s="8"/>
    </row>
    <row r="1218" spans="2:7" ht="13.5" customHeight="1" thickBot="1" x14ac:dyDescent="0.25">
      <c r="B1218" s="55"/>
      <c r="C1218" s="59"/>
      <c r="D1218" s="246"/>
      <c r="E1218" s="54"/>
      <c r="F1218" s="54"/>
      <c r="G1218" s="189"/>
    </row>
    <row r="1219" spans="2:7" ht="13.5" customHeight="1" x14ac:dyDescent="0.2">
      <c r="B1219" s="36"/>
      <c r="C1219" s="67"/>
      <c r="D1219" s="103"/>
      <c r="E1219" s="37"/>
      <c r="F1219" s="37"/>
      <c r="G1219" s="186"/>
    </row>
    <row r="1222" spans="2:7" ht="13.5" customHeight="1" x14ac:dyDescent="0.2">
      <c r="C1222" s="25" t="s">
        <v>426</v>
      </c>
      <c r="D1222" s="8" t="s">
        <v>427</v>
      </c>
      <c r="E1222" s="8">
        <v>1899</v>
      </c>
      <c r="F1222" s="8" t="s">
        <v>441</v>
      </c>
      <c r="G1222" s="101">
        <v>19</v>
      </c>
    </row>
    <row r="1227" spans="2:7" ht="13.5" customHeight="1" thickBot="1" x14ac:dyDescent="0.25"/>
    <row r="1228" spans="2:7" ht="13.5" customHeight="1" x14ac:dyDescent="0.2">
      <c r="B1228" s="36"/>
      <c r="C1228" s="67"/>
      <c r="D1228" s="103"/>
      <c r="E1228" s="37"/>
      <c r="F1228" s="37"/>
      <c r="G1228" s="186"/>
    </row>
    <row r="1231" spans="2:7" ht="13.5" customHeight="1" x14ac:dyDescent="0.2">
      <c r="C1231" s="29" t="s">
        <v>428</v>
      </c>
      <c r="D1231" s="7" t="s">
        <v>5</v>
      </c>
      <c r="E1231" s="7">
        <v>1915</v>
      </c>
      <c r="F1231" s="8" t="s">
        <v>442</v>
      </c>
      <c r="G1231" s="101">
        <v>8</v>
      </c>
    </row>
    <row r="1235" spans="2:7" ht="13.5" customHeight="1" thickBot="1" x14ac:dyDescent="0.25">
      <c r="E1235" s="25"/>
    </row>
    <row r="1236" spans="2:7" ht="13.5" customHeight="1" x14ac:dyDescent="0.2">
      <c r="B1236" s="36"/>
      <c r="C1236" s="67"/>
      <c r="D1236" s="103"/>
      <c r="E1236" s="37"/>
      <c r="F1236" s="37"/>
      <c r="G1236" s="186"/>
    </row>
    <row r="1239" spans="2:7" ht="13.5" customHeight="1" x14ac:dyDescent="0.2">
      <c r="C1239" s="25" t="s">
        <v>426</v>
      </c>
      <c r="D1239" s="8" t="s">
        <v>241</v>
      </c>
      <c r="E1239" s="8">
        <v>1865</v>
      </c>
      <c r="F1239" s="8" t="s">
        <v>443</v>
      </c>
      <c r="G1239" s="101">
        <v>49</v>
      </c>
    </row>
    <row r="1240" spans="2:7" ht="13.5" customHeight="1" x14ac:dyDescent="0.2">
      <c r="C1240" s="25" t="s">
        <v>426</v>
      </c>
      <c r="D1240" s="8" t="s">
        <v>427</v>
      </c>
      <c r="E1240" s="8">
        <v>1899</v>
      </c>
      <c r="F1240" s="8" t="s">
        <v>441</v>
      </c>
      <c r="G1240" s="101">
        <v>19</v>
      </c>
    </row>
    <row r="1241" spans="2:7" ht="13.5" customHeight="1" x14ac:dyDescent="0.2">
      <c r="E1241" s="29"/>
    </row>
    <row r="1242" spans="2:7" ht="13.5" customHeight="1" thickBot="1" x14ac:dyDescent="0.25">
      <c r="E1242" s="25"/>
    </row>
    <row r="1243" spans="2:7" ht="13.5" customHeight="1" x14ac:dyDescent="0.2">
      <c r="B1243" s="36"/>
      <c r="C1243" s="67"/>
      <c r="D1243" s="103"/>
      <c r="E1243" s="37"/>
      <c r="F1243" s="37"/>
      <c r="G1243" s="186"/>
    </row>
    <row r="1245" spans="2:7" ht="13.5" customHeight="1" x14ac:dyDescent="0.2">
      <c r="C1245" s="25" t="s">
        <v>444</v>
      </c>
      <c r="D1245" s="8" t="s">
        <v>56</v>
      </c>
      <c r="E1245" s="8" t="s">
        <v>451</v>
      </c>
      <c r="F1245" s="8" t="s">
        <v>452</v>
      </c>
      <c r="G1245" s="101">
        <v>70</v>
      </c>
    </row>
    <row r="1246" spans="2:7" ht="13.5" customHeight="1" x14ac:dyDescent="0.2">
      <c r="C1246" s="25" t="s">
        <v>444</v>
      </c>
      <c r="D1246" s="100" t="s">
        <v>93</v>
      </c>
      <c r="E1246" s="100">
        <v>1869</v>
      </c>
      <c r="F1246" s="31" t="s">
        <v>463</v>
      </c>
      <c r="G1246" s="101">
        <v>71</v>
      </c>
    </row>
    <row r="1247" spans="2:7" ht="13.5" customHeight="1" x14ac:dyDescent="0.2">
      <c r="C1247" s="25"/>
      <c r="D1247" s="100"/>
      <c r="F1247" s="31"/>
    </row>
    <row r="1248" spans="2:7" ht="13.5" customHeight="1" x14ac:dyDescent="0.2">
      <c r="C1248" s="25"/>
      <c r="D1248" s="100"/>
      <c r="F1248" s="31"/>
    </row>
    <row r="1249" spans="2:7" ht="13.5" customHeight="1" thickBot="1" x14ac:dyDescent="0.25"/>
    <row r="1250" spans="2:7" ht="13.5" customHeight="1" x14ac:dyDescent="0.2">
      <c r="B1250" s="36"/>
      <c r="C1250" s="67"/>
      <c r="D1250" s="103"/>
      <c r="E1250" s="37"/>
      <c r="F1250" s="37"/>
      <c r="G1250" s="186"/>
    </row>
    <row r="1253" spans="2:7" ht="13.5" customHeight="1" x14ac:dyDescent="0.2">
      <c r="C1253" s="29" t="s">
        <v>240</v>
      </c>
      <c r="D1253" s="7" t="s">
        <v>429</v>
      </c>
      <c r="E1253" s="7">
        <v>1826</v>
      </c>
      <c r="F1253" s="7" t="s">
        <v>445</v>
      </c>
      <c r="G1253" s="101">
        <v>66</v>
      </c>
    </row>
    <row r="1254" spans="2:7" ht="13.5" customHeight="1" x14ac:dyDescent="0.2">
      <c r="C1254" s="25" t="s">
        <v>240</v>
      </c>
      <c r="D1254" s="8" t="s">
        <v>313</v>
      </c>
      <c r="E1254" s="8" t="s">
        <v>458</v>
      </c>
      <c r="F1254" s="8" t="s">
        <v>459</v>
      </c>
      <c r="G1254" s="101">
        <v>76</v>
      </c>
    </row>
    <row r="1257" spans="2:7" ht="13.5" customHeight="1" thickBot="1" x14ac:dyDescent="0.25"/>
    <row r="1258" spans="2:7" ht="13.5" customHeight="1" x14ac:dyDescent="0.2">
      <c r="B1258" s="36"/>
      <c r="C1258" s="67"/>
      <c r="D1258" s="103"/>
      <c r="E1258" s="37"/>
      <c r="F1258" s="37"/>
      <c r="G1258" s="186"/>
    </row>
    <row r="1259" spans="2:7" ht="13.5" customHeight="1" x14ac:dyDescent="0.2">
      <c r="G1259" s="187"/>
    </row>
    <row r="1260" spans="2:7" ht="13.5" customHeight="1" x14ac:dyDescent="0.2">
      <c r="G1260" s="187"/>
    </row>
    <row r="1261" spans="2:7" ht="13.5" customHeight="1" x14ac:dyDescent="0.2">
      <c r="C1261" s="208" t="s">
        <v>430</v>
      </c>
      <c r="D1261" s="139" t="s">
        <v>431</v>
      </c>
      <c r="E1261" s="139">
        <v>1880</v>
      </c>
      <c r="F1261" s="140" t="s">
        <v>306</v>
      </c>
      <c r="G1261" s="187">
        <v>43</v>
      </c>
    </row>
    <row r="1262" spans="2:7" ht="13.5" customHeight="1" x14ac:dyDescent="0.2">
      <c r="C1262" s="209" t="s">
        <v>430</v>
      </c>
      <c r="D1262" s="140" t="s">
        <v>84</v>
      </c>
      <c r="E1262" s="140">
        <v>1875</v>
      </c>
      <c r="F1262" s="140" t="s">
        <v>460</v>
      </c>
      <c r="G1262" s="187">
        <v>51</v>
      </c>
    </row>
    <row r="1265" spans="2:7" ht="13.5" customHeight="1" thickBot="1" x14ac:dyDescent="0.25"/>
    <row r="1266" spans="2:7" ht="13.5" customHeight="1" x14ac:dyDescent="0.2">
      <c r="B1266" s="36"/>
      <c r="C1266" s="67"/>
      <c r="D1266" s="103"/>
      <c r="E1266" s="37"/>
      <c r="F1266" s="37"/>
      <c r="G1266" s="186"/>
    </row>
    <row r="1269" spans="2:7" ht="13.5" customHeight="1" x14ac:dyDescent="0.2">
      <c r="C1269" s="75" t="s">
        <v>398</v>
      </c>
      <c r="D1269" s="100" t="s">
        <v>432</v>
      </c>
      <c r="E1269" s="100">
        <v>1868</v>
      </c>
      <c r="F1269" s="100">
        <v>1924</v>
      </c>
      <c r="G1269" s="101">
        <v>56</v>
      </c>
    </row>
    <row r="1273" spans="2:7" ht="13.5" customHeight="1" thickBot="1" x14ac:dyDescent="0.25">
      <c r="B1273" s="55"/>
      <c r="C1273" s="59"/>
      <c r="D1273" s="246"/>
      <c r="E1273" s="54"/>
      <c r="F1273" s="54"/>
      <c r="G1273" s="189"/>
    </row>
    <row r="1274" spans="2:7" ht="13.5" customHeight="1" x14ac:dyDescent="0.2">
      <c r="B1274" s="36"/>
      <c r="C1274" s="67"/>
      <c r="D1274" s="103"/>
      <c r="E1274" s="37"/>
      <c r="F1274" s="37"/>
      <c r="G1274" s="186"/>
    </row>
    <row r="1276" spans="2:7" ht="13.5" customHeight="1" x14ac:dyDescent="0.2">
      <c r="B1276" s="76"/>
    </row>
    <row r="1277" spans="2:7" ht="13.5" customHeight="1" x14ac:dyDescent="0.2">
      <c r="B1277" s="76"/>
      <c r="C1277" s="25" t="s">
        <v>453</v>
      </c>
      <c r="D1277" s="8" t="s">
        <v>34</v>
      </c>
      <c r="E1277" s="8" t="s">
        <v>454</v>
      </c>
      <c r="F1277" s="141" t="s">
        <v>455</v>
      </c>
      <c r="G1277" s="101">
        <v>52</v>
      </c>
    </row>
    <row r="1281" spans="2:7" ht="13.5" customHeight="1" thickBot="1" x14ac:dyDescent="0.25"/>
    <row r="1282" spans="2:7" ht="13.5" customHeight="1" x14ac:dyDescent="0.2">
      <c r="B1282" s="36"/>
      <c r="C1282" s="67"/>
      <c r="D1282" s="103"/>
      <c r="E1282" s="37"/>
      <c r="F1282" s="37"/>
      <c r="G1282" s="186"/>
    </row>
    <row r="1285" spans="2:7" ht="13.5" customHeight="1" x14ac:dyDescent="0.2">
      <c r="B1285" s="43" t="s">
        <v>446</v>
      </c>
      <c r="C1285" s="75" t="s">
        <v>433</v>
      </c>
      <c r="D1285" s="100" t="s">
        <v>434</v>
      </c>
      <c r="E1285" s="100">
        <v>1888</v>
      </c>
    </row>
    <row r="1289" spans="2:7" ht="13.5" customHeight="1" thickBot="1" x14ac:dyDescent="0.25"/>
    <row r="1290" spans="2:7" ht="13.5" customHeight="1" x14ac:dyDescent="0.2">
      <c r="B1290" s="78"/>
      <c r="C1290" s="67"/>
      <c r="D1290" s="103"/>
      <c r="E1290" s="37"/>
      <c r="F1290" s="37"/>
      <c r="G1290" s="186"/>
    </row>
    <row r="1291" spans="2:7" ht="13.5" customHeight="1" x14ac:dyDescent="0.2">
      <c r="B1291" s="76"/>
    </row>
    <row r="1292" spans="2:7" ht="13.5" customHeight="1" x14ac:dyDescent="0.2">
      <c r="C1292" s="25" t="s">
        <v>435</v>
      </c>
      <c r="D1292" s="8" t="s">
        <v>73</v>
      </c>
      <c r="E1292" s="8">
        <v>1862</v>
      </c>
      <c r="F1292" s="8" t="s">
        <v>447</v>
      </c>
      <c r="G1292" s="101">
        <v>63</v>
      </c>
    </row>
    <row r="1293" spans="2:7" ht="13.5" customHeight="1" x14ac:dyDescent="0.2">
      <c r="C1293" s="75" t="s">
        <v>435</v>
      </c>
      <c r="D1293" s="100" t="s">
        <v>461</v>
      </c>
      <c r="E1293" s="100">
        <v>1865</v>
      </c>
      <c r="F1293" s="127">
        <v>14059</v>
      </c>
      <c r="G1293" s="101">
        <v>73</v>
      </c>
    </row>
    <row r="1296" spans="2:7" ht="13.5" customHeight="1" thickBot="1" x14ac:dyDescent="0.25"/>
    <row r="1297" spans="2:7" ht="13.5" customHeight="1" x14ac:dyDescent="0.2">
      <c r="B1297" s="36"/>
      <c r="C1297" s="67"/>
      <c r="D1297" s="103"/>
      <c r="E1297" s="37"/>
      <c r="F1297" s="37"/>
      <c r="G1297" s="186"/>
    </row>
    <row r="1300" spans="2:7" ht="13.5" customHeight="1" x14ac:dyDescent="0.2">
      <c r="C1300" s="29" t="s">
        <v>184</v>
      </c>
      <c r="D1300" s="7" t="s">
        <v>73</v>
      </c>
      <c r="E1300" s="7">
        <v>1834</v>
      </c>
      <c r="F1300" s="7" t="s">
        <v>471</v>
      </c>
      <c r="G1300" s="101">
        <f>SUM(1896-E1300)</f>
        <v>62</v>
      </c>
    </row>
    <row r="1304" spans="2:7" ht="13.5" customHeight="1" thickBot="1" x14ac:dyDescent="0.25"/>
    <row r="1305" spans="2:7" ht="13.5" customHeight="1" x14ac:dyDescent="0.2">
      <c r="B1305" s="61"/>
      <c r="C1305" s="67"/>
      <c r="D1305" s="103"/>
      <c r="E1305" s="37"/>
      <c r="F1305" s="37"/>
      <c r="G1305" s="186"/>
    </row>
    <row r="1306" spans="2:7" ht="13.5" customHeight="1" x14ac:dyDescent="0.2">
      <c r="B1306" s="48"/>
    </row>
    <row r="1307" spans="2:7" ht="13.5" customHeight="1" x14ac:dyDescent="0.2">
      <c r="B1307" s="48"/>
    </row>
    <row r="1308" spans="2:7" ht="13.5" customHeight="1" x14ac:dyDescent="0.2">
      <c r="B1308" s="48"/>
      <c r="C1308" s="29" t="s">
        <v>464</v>
      </c>
      <c r="D1308" s="7" t="s">
        <v>465</v>
      </c>
      <c r="E1308" s="7">
        <v>1854</v>
      </c>
      <c r="F1308" s="7" t="s">
        <v>472</v>
      </c>
      <c r="G1308" s="101">
        <f>SUM(1898-E1308)</f>
        <v>44</v>
      </c>
    </row>
    <row r="1309" spans="2:7" ht="13.5" customHeight="1" x14ac:dyDescent="0.2">
      <c r="B1309" s="48"/>
    </row>
    <row r="1310" spans="2:7" ht="13.5" customHeight="1" x14ac:dyDescent="0.2">
      <c r="B1310" s="48"/>
    </row>
    <row r="1311" spans="2:7" ht="13.5" customHeight="1" x14ac:dyDescent="0.2">
      <c r="B1311" s="48"/>
    </row>
    <row r="1312" spans="2:7" ht="13.5" customHeight="1" thickBot="1" x14ac:dyDescent="0.25">
      <c r="B1312" s="48"/>
    </row>
    <row r="1313" spans="2:7" ht="13.5" customHeight="1" x14ac:dyDescent="0.2">
      <c r="B1313" s="36"/>
      <c r="C1313" s="67"/>
      <c r="D1313" s="103"/>
      <c r="E1313" s="37"/>
      <c r="F1313" s="37"/>
      <c r="G1313" s="186"/>
    </row>
    <row r="1316" spans="2:7" ht="13.5" customHeight="1" x14ac:dyDescent="0.2">
      <c r="C1316" s="29" t="s">
        <v>425</v>
      </c>
      <c r="D1316" s="7" t="s">
        <v>466</v>
      </c>
      <c r="E1316" s="7">
        <v>1871</v>
      </c>
      <c r="F1316" s="8" t="s">
        <v>473</v>
      </c>
      <c r="G1316" s="101">
        <v>34</v>
      </c>
    </row>
    <row r="1317" spans="2:7" ht="13.5" customHeight="1" x14ac:dyDescent="0.2">
      <c r="C1317" s="25" t="s">
        <v>425</v>
      </c>
      <c r="D1317" s="8" t="s">
        <v>5</v>
      </c>
      <c r="E1317" s="8">
        <v>1862</v>
      </c>
      <c r="F1317" s="8" t="s">
        <v>481</v>
      </c>
      <c r="G1317" s="101">
        <v>47</v>
      </c>
    </row>
    <row r="1320" spans="2:7" ht="13.5" customHeight="1" thickBot="1" x14ac:dyDescent="0.25">
      <c r="B1320" s="55"/>
      <c r="C1320" s="59"/>
      <c r="D1320" s="246"/>
      <c r="E1320" s="210"/>
      <c r="F1320" s="54"/>
      <c r="G1320" s="189"/>
    </row>
    <row r="1321" spans="2:7" ht="13.5" customHeight="1" x14ac:dyDescent="0.2">
      <c r="B1321" s="36"/>
      <c r="C1321" s="67"/>
      <c r="D1321" s="103"/>
      <c r="E1321" s="37"/>
      <c r="F1321" s="37"/>
      <c r="G1321" s="186"/>
    </row>
    <row r="1324" spans="2:7" ht="13.5" customHeight="1" x14ac:dyDescent="0.2">
      <c r="C1324" s="24" t="s">
        <v>474</v>
      </c>
      <c r="D1324" s="11" t="s">
        <v>196</v>
      </c>
      <c r="E1324" s="7">
        <v>1874</v>
      </c>
      <c r="F1324" s="8" t="s">
        <v>478</v>
      </c>
      <c r="G1324" s="101">
        <f>SUM(1904-E1324)</f>
        <v>30</v>
      </c>
    </row>
    <row r="1328" spans="2:7" ht="13.5" customHeight="1" thickBot="1" x14ac:dyDescent="0.25">
      <c r="B1328" s="55"/>
      <c r="C1328" s="59"/>
      <c r="D1328" s="246"/>
      <c r="E1328" s="54"/>
      <c r="F1328" s="54"/>
      <c r="G1328" s="189"/>
    </row>
    <row r="1329" spans="2:7" ht="13.5" customHeight="1" x14ac:dyDescent="0.2">
      <c r="B1329" s="36"/>
      <c r="C1329" s="67"/>
      <c r="D1329" s="103"/>
      <c r="E1329" s="37"/>
      <c r="F1329" s="37"/>
      <c r="G1329" s="186"/>
    </row>
    <row r="1331" spans="2:7" ht="13.5" customHeight="1" x14ac:dyDescent="0.2">
      <c r="B1331" s="70"/>
    </row>
    <row r="1332" spans="2:7" ht="13.5" customHeight="1" x14ac:dyDescent="0.2">
      <c r="B1332" s="45"/>
    </row>
    <row r="1336" spans="2:7" ht="13.5" customHeight="1" thickBot="1" x14ac:dyDescent="0.25">
      <c r="B1336" s="55"/>
      <c r="C1336" s="59"/>
      <c r="D1336" s="246"/>
      <c r="E1336" s="54"/>
      <c r="F1336" s="54"/>
      <c r="G1336" s="189"/>
    </row>
    <row r="1337" spans="2:7" ht="13.5" customHeight="1" x14ac:dyDescent="0.2">
      <c r="B1337" s="36"/>
      <c r="C1337" s="67"/>
      <c r="D1337" s="103"/>
      <c r="E1337" s="37"/>
      <c r="F1337" s="37"/>
      <c r="G1337" s="186"/>
    </row>
    <row r="1339" spans="2:7" ht="13.5" customHeight="1" x14ac:dyDescent="0.2">
      <c r="C1339" s="29" t="s">
        <v>467</v>
      </c>
      <c r="D1339" s="7" t="s">
        <v>356</v>
      </c>
      <c r="E1339" s="7">
        <v>1868</v>
      </c>
      <c r="F1339" s="8" t="s">
        <v>475</v>
      </c>
      <c r="G1339" s="101">
        <f>SUM(1923-E1339)</f>
        <v>55</v>
      </c>
    </row>
    <row r="1340" spans="2:7" ht="13.5" customHeight="1" x14ac:dyDescent="0.2">
      <c r="C1340" s="75" t="s">
        <v>467</v>
      </c>
      <c r="D1340" s="100" t="s">
        <v>113</v>
      </c>
    </row>
    <row r="1343" spans="2:7" ht="13.5" customHeight="1" thickBot="1" x14ac:dyDescent="0.25">
      <c r="B1343" s="55"/>
      <c r="C1343" s="59"/>
      <c r="D1343" s="246"/>
      <c r="E1343" s="54"/>
      <c r="F1343" s="54"/>
      <c r="G1343" s="189"/>
    </row>
    <row r="1344" spans="2:7" ht="13.5" customHeight="1" x14ac:dyDescent="0.2">
      <c r="B1344" s="36"/>
      <c r="C1344" s="67"/>
      <c r="D1344" s="103"/>
      <c r="E1344" s="37"/>
      <c r="F1344" s="37"/>
      <c r="G1344" s="186"/>
    </row>
    <row r="1346" spans="2:7" ht="13.5" customHeight="1" x14ac:dyDescent="0.2">
      <c r="B1346" s="76"/>
      <c r="C1346" s="29" t="s">
        <v>468</v>
      </c>
      <c r="D1346" s="7" t="s">
        <v>100</v>
      </c>
      <c r="E1346" s="7">
        <v>1867</v>
      </c>
      <c r="F1346" s="8" t="s">
        <v>476</v>
      </c>
      <c r="G1346" s="101">
        <f>SUM(1923-E1346)</f>
        <v>56</v>
      </c>
    </row>
    <row r="1347" spans="2:7" ht="13.5" customHeight="1" x14ac:dyDescent="0.2">
      <c r="B1347" s="76"/>
      <c r="C1347" s="29" t="s">
        <v>468</v>
      </c>
      <c r="D1347" s="100" t="s">
        <v>42</v>
      </c>
      <c r="E1347" s="100">
        <v>1870</v>
      </c>
      <c r="F1347" s="100">
        <v>1941</v>
      </c>
      <c r="G1347" s="101">
        <v>71</v>
      </c>
    </row>
    <row r="1350" spans="2:7" ht="13.5" customHeight="1" thickBot="1" x14ac:dyDescent="0.25"/>
    <row r="1351" spans="2:7" ht="13.5" customHeight="1" x14ac:dyDescent="0.2">
      <c r="B1351" s="36"/>
      <c r="C1351" s="67"/>
      <c r="D1351" s="103"/>
      <c r="E1351" s="37"/>
      <c r="F1351" s="37"/>
      <c r="G1351" s="186"/>
    </row>
    <row r="1355" spans="2:7" ht="13.5" customHeight="1" x14ac:dyDescent="0.2">
      <c r="C1355" s="205" t="s">
        <v>479</v>
      </c>
      <c r="D1355" s="2" t="s">
        <v>100</v>
      </c>
      <c r="E1355" s="2">
        <v>1837</v>
      </c>
      <c r="F1355" s="31" t="s">
        <v>480</v>
      </c>
      <c r="G1355" s="3">
        <f>SUM(1900-E1355)</f>
        <v>63</v>
      </c>
    </row>
    <row r="1358" spans="2:7" ht="13.5" customHeight="1" thickBot="1" x14ac:dyDescent="0.25">
      <c r="B1358" s="55"/>
      <c r="C1358" s="59"/>
      <c r="D1358" s="246"/>
      <c r="E1358" s="54"/>
      <c r="F1358" s="54"/>
      <c r="G1358" s="189"/>
    </row>
    <row r="1359" spans="2:7" ht="13.5" customHeight="1" x14ac:dyDescent="0.2">
      <c r="B1359" s="36"/>
      <c r="C1359" s="67"/>
      <c r="D1359" s="103"/>
      <c r="E1359" s="37"/>
      <c r="F1359" s="37"/>
      <c r="G1359" s="186"/>
    </row>
    <row r="1361" spans="2:7" ht="13.5" customHeight="1" x14ac:dyDescent="0.2">
      <c r="C1361" s="75" t="s">
        <v>469</v>
      </c>
      <c r="D1361" s="100" t="s">
        <v>470</v>
      </c>
      <c r="E1361" s="100">
        <v>1872</v>
      </c>
      <c r="F1361" s="31" t="s">
        <v>477</v>
      </c>
      <c r="G1361" s="101">
        <v>66</v>
      </c>
    </row>
    <row r="1365" spans="2:7" ht="13.5" customHeight="1" thickBot="1" x14ac:dyDescent="0.25">
      <c r="B1365" s="55"/>
      <c r="C1365" s="59"/>
      <c r="D1365" s="246"/>
      <c r="E1365" s="54"/>
      <c r="F1365" s="54"/>
      <c r="G1365" s="189"/>
    </row>
    <row r="1366" spans="2:7" ht="13.5" customHeight="1" x14ac:dyDescent="0.2">
      <c r="B1366" s="36"/>
      <c r="C1366" s="67"/>
      <c r="D1366" s="103"/>
      <c r="E1366" s="37"/>
      <c r="F1366" s="37"/>
      <c r="G1366" s="186"/>
    </row>
    <row r="1369" spans="2:7" ht="13.5" customHeight="1" x14ac:dyDescent="0.2">
      <c r="C1369" s="206" t="s">
        <v>489</v>
      </c>
      <c r="D1369" s="135" t="s">
        <v>68</v>
      </c>
      <c r="E1369" s="135">
        <v>1855</v>
      </c>
      <c r="F1369" s="8" t="s">
        <v>502</v>
      </c>
      <c r="G1369" s="101">
        <v>73</v>
      </c>
    </row>
    <row r="1370" spans="2:7" ht="13.5" customHeight="1" x14ac:dyDescent="0.2">
      <c r="C1370" s="205" t="s">
        <v>489</v>
      </c>
      <c r="D1370" s="2" t="s">
        <v>70</v>
      </c>
      <c r="E1370" s="2">
        <v>1855</v>
      </c>
      <c r="F1370" s="23" t="s">
        <v>510</v>
      </c>
      <c r="G1370" s="101">
        <v>44</v>
      </c>
    </row>
    <row r="1371" spans="2:7" ht="13.5" customHeight="1" x14ac:dyDescent="0.2">
      <c r="C1371" s="205"/>
      <c r="D1371" s="2"/>
      <c r="E1371" s="2"/>
      <c r="F1371" s="23"/>
    </row>
    <row r="1373" spans="2:7" ht="13.5" customHeight="1" thickBot="1" x14ac:dyDescent="0.25">
      <c r="B1373" s="55"/>
      <c r="C1373" s="59"/>
      <c r="D1373" s="246"/>
      <c r="E1373" s="54"/>
      <c r="F1373" s="54"/>
      <c r="G1373" s="189"/>
    </row>
    <row r="1374" spans="2:7" ht="13.5" customHeight="1" x14ac:dyDescent="0.2">
      <c r="B1374" s="36"/>
      <c r="C1374" s="67"/>
      <c r="D1374" s="103"/>
      <c r="E1374" s="37"/>
      <c r="F1374" s="37"/>
      <c r="G1374" s="186"/>
    </row>
    <row r="1376" spans="2:7" ht="13.5" customHeight="1" x14ac:dyDescent="0.2">
      <c r="E1376" s="32"/>
      <c r="F1376" s="32"/>
    </row>
    <row r="1377" spans="2:7" ht="13.5" customHeight="1" x14ac:dyDescent="0.2">
      <c r="C1377" s="205" t="s">
        <v>486</v>
      </c>
      <c r="D1377" s="2" t="s">
        <v>34</v>
      </c>
      <c r="E1377" s="2">
        <v>1825</v>
      </c>
      <c r="F1377" s="2" t="s">
        <v>496</v>
      </c>
      <c r="G1377" s="3">
        <f>SUM(1898-E1377)</f>
        <v>73</v>
      </c>
    </row>
    <row r="1381" spans="2:7" ht="13.5" customHeight="1" thickBot="1" x14ac:dyDescent="0.25">
      <c r="B1381" s="55"/>
      <c r="C1381" s="59"/>
      <c r="D1381" s="246"/>
      <c r="E1381" s="54"/>
      <c r="F1381" s="54"/>
      <c r="G1381" s="189"/>
    </row>
    <row r="1382" spans="2:7" ht="13.5" customHeight="1" x14ac:dyDescent="0.2">
      <c r="B1382" s="45"/>
    </row>
    <row r="1383" spans="2:7" ht="13.5" customHeight="1" x14ac:dyDescent="0.2">
      <c r="B1383" s="45"/>
    </row>
    <row r="1384" spans="2:7" ht="13.5" customHeight="1" x14ac:dyDescent="0.2">
      <c r="B1384" s="45"/>
    </row>
    <row r="1385" spans="2:7" ht="13.5" customHeight="1" x14ac:dyDescent="0.2">
      <c r="E1385" s="32"/>
      <c r="F1385" s="32"/>
    </row>
    <row r="1386" spans="2:7" ht="13.5" customHeight="1" x14ac:dyDescent="0.2">
      <c r="B1386" s="70"/>
      <c r="C1386" s="211" t="s">
        <v>487</v>
      </c>
      <c r="D1386" s="23" t="s">
        <v>488</v>
      </c>
      <c r="E1386" s="23">
        <v>1857</v>
      </c>
      <c r="F1386" s="23" t="s">
        <v>497</v>
      </c>
      <c r="G1386" s="3">
        <f>SUM(1897-E1386)</f>
        <v>40</v>
      </c>
    </row>
    <row r="1390" spans="2:7" ht="13.5" customHeight="1" thickBot="1" x14ac:dyDescent="0.25">
      <c r="B1390" s="55"/>
      <c r="C1390" s="59"/>
      <c r="D1390" s="246"/>
      <c r="E1390" s="54"/>
      <c r="F1390" s="54"/>
      <c r="G1390" s="189"/>
    </row>
    <row r="1393" spans="2:7" ht="13.5" customHeight="1" x14ac:dyDescent="0.2">
      <c r="E1393" s="32"/>
      <c r="F1393" s="32"/>
    </row>
    <row r="1394" spans="2:7" ht="13.5" customHeight="1" x14ac:dyDescent="0.2">
      <c r="B1394" s="45"/>
      <c r="C1394" s="201" t="s">
        <v>489</v>
      </c>
      <c r="D1394" s="5" t="s">
        <v>113</v>
      </c>
      <c r="E1394" s="5">
        <v>1838</v>
      </c>
      <c r="F1394" s="5" t="s">
        <v>498</v>
      </c>
      <c r="G1394" s="192">
        <f>SUM(1909-E1394)</f>
        <v>71</v>
      </c>
    </row>
    <row r="1398" spans="2:7" ht="13.5" customHeight="1" thickBot="1" x14ac:dyDescent="0.25">
      <c r="B1398" s="55"/>
      <c r="C1398" s="59"/>
      <c r="D1398" s="246"/>
      <c r="E1398" s="54"/>
      <c r="F1398" s="54"/>
      <c r="G1398" s="189"/>
    </row>
    <row r="1401" spans="2:7" ht="13.5" customHeight="1" x14ac:dyDescent="0.2">
      <c r="E1401" s="32"/>
      <c r="F1401" s="32"/>
    </row>
    <row r="1402" spans="2:7" ht="13.5" customHeight="1" x14ac:dyDescent="0.2">
      <c r="C1402" s="211" t="s">
        <v>490</v>
      </c>
      <c r="D1402" s="23" t="s">
        <v>491</v>
      </c>
      <c r="E1402" s="23">
        <v>1881</v>
      </c>
      <c r="F1402" s="5" t="s">
        <v>499</v>
      </c>
      <c r="G1402" s="101">
        <f>SUM(1910-E1402)</f>
        <v>29</v>
      </c>
    </row>
    <row r="1407" spans="2:7" ht="13.5" customHeight="1" thickBot="1" x14ac:dyDescent="0.25">
      <c r="B1407" s="55"/>
      <c r="C1407" s="59"/>
      <c r="D1407" s="246"/>
      <c r="E1407" s="54"/>
      <c r="F1407" s="54"/>
      <c r="G1407" s="189"/>
    </row>
    <row r="1408" spans="2:7" ht="13.5" customHeight="1" x14ac:dyDescent="0.2">
      <c r="B1408" s="36"/>
      <c r="C1408" s="67"/>
      <c r="D1408" s="103"/>
      <c r="E1408" s="37"/>
      <c r="F1408" s="37"/>
      <c r="G1408" s="186"/>
    </row>
    <row r="1409" spans="2:7" ht="13.5" customHeight="1" x14ac:dyDescent="0.2">
      <c r="E1409" s="25"/>
    </row>
    <row r="1410" spans="2:7" ht="13.5" customHeight="1" x14ac:dyDescent="0.2">
      <c r="E1410" s="32"/>
      <c r="F1410" s="32"/>
    </row>
    <row r="1411" spans="2:7" ht="13.5" customHeight="1" x14ac:dyDescent="0.2">
      <c r="B1411" s="76"/>
      <c r="C1411" s="24" t="s">
        <v>500</v>
      </c>
      <c r="D1411" s="11" t="s">
        <v>16</v>
      </c>
      <c r="E1411" s="11">
        <v>1856</v>
      </c>
      <c r="F1411" s="114" t="s">
        <v>503</v>
      </c>
      <c r="G1411" s="101">
        <v>45</v>
      </c>
    </row>
    <row r="1412" spans="2:7" ht="13.5" customHeight="1" x14ac:dyDescent="0.2">
      <c r="C1412" s="197" t="s">
        <v>500</v>
      </c>
      <c r="D1412" s="30" t="s">
        <v>241</v>
      </c>
      <c r="E1412" s="30">
        <v>1854</v>
      </c>
      <c r="F1412" s="8" t="s">
        <v>511</v>
      </c>
      <c r="G1412" s="101">
        <v>70</v>
      </c>
    </row>
    <row r="1414" spans="2:7" ht="13.5" customHeight="1" thickBot="1" x14ac:dyDescent="0.25">
      <c r="B1414" s="55"/>
      <c r="C1414" s="59"/>
      <c r="D1414" s="246"/>
      <c r="E1414" s="54"/>
      <c r="F1414" s="54"/>
      <c r="G1414" s="189"/>
    </row>
    <row r="1415" spans="2:7" ht="13.5" customHeight="1" x14ac:dyDescent="0.2">
      <c r="B1415" s="36"/>
      <c r="C1415" s="67"/>
      <c r="D1415" s="103"/>
      <c r="E1415" s="37"/>
      <c r="F1415" s="37"/>
      <c r="G1415" s="186"/>
    </row>
    <row r="1416" spans="2:7" ht="13.5" customHeight="1" x14ac:dyDescent="0.2">
      <c r="B1416" s="70"/>
    </row>
    <row r="1417" spans="2:7" ht="13.5" customHeight="1" x14ac:dyDescent="0.2">
      <c r="B1417" s="70"/>
      <c r="E1417" s="32"/>
      <c r="F1417" s="32"/>
    </row>
    <row r="1418" spans="2:7" ht="13.5" customHeight="1" x14ac:dyDescent="0.2">
      <c r="B1418" s="70"/>
      <c r="C1418" s="29" t="s">
        <v>501</v>
      </c>
      <c r="D1418" s="7" t="s">
        <v>16</v>
      </c>
      <c r="E1418" s="7">
        <v>1846</v>
      </c>
      <c r="F1418" s="7" t="s">
        <v>504</v>
      </c>
      <c r="G1418" s="101">
        <v>24</v>
      </c>
    </row>
    <row r="1419" spans="2:7" ht="13.5" customHeight="1" x14ac:dyDescent="0.2">
      <c r="B1419" s="70"/>
    </row>
    <row r="1420" spans="2:7" ht="13.5" customHeight="1" x14ac:dyDescent="0.2">
      <c r="B1420" s="70"/>
    </row>
    <row r="1421" spans="2:7" ht="13.5" customHeight="1" x14ac:dyDescent="0.2">
      <c r="B1421" s="70"/>
    </row>
    <row r="1422" spans="2:7" ht="13.5" customHeight="1" thickBot="1" x14ac:dyDescent="0.25">
      <c r="B1422" s="71"/>
      <c r="C1422" s="59"/>
      <c r="D1422" s="246"/>
      <c r="E1422" s="54"/>
      <c r="F1422" s="54"/>
      <c r="G1422" s="189"/>
    </row>
    <row r="1423" spans="2:7" ht="13.5" customHeight="1" x14ac:dyDescent="0.2">
      <c r="B1423" s="69"/>
      <c r="C1423" s="67"/>
      <c r="D1423" s="103"/>
      <c r="E1423" s="37"/>
      <c r="F1423" s="37"/>
      <c r="G1423" s="186"/>
    </row>
    <row r="1424" spans="2:7" ht="13.5" customHeight="1" x14ac:dyDescent="0.2">
      <c r="B1424" s="70"/>
    </row>
    <row r="1425" spans="2:7" ht="13.5" customHeight="1" x14ac:dyDescent="0.2">
      <c r="B1425" s="70"/>
    </row>
    <row r="1426" spans="2:7" ht="13.5" customHeight="1" x14ac:dyDescent="0.2">
      <c r="B1426" s="70"/>
    </row>
    <row r="1427" spans="2:7" ht="13.5" customHeight="1" x14ac:dyDescent="0.2">
      <c r="B1427" s="70"/>
    </row>
    <row r="1428" spans="2:7" ht="13.5" customHeight="1" x14ac:dyDescent="0.2">
      <c r="B1428" s="70" t="s">
        <v>512</v>
      </c>
      <c r="C1428" s="49" t="s">
        <v>513</v>
      </c>
      <c r="D1428" s="32"/>
    </row>
    <row r="1430" spans="2:7" ht="13.5" customHeight="1" thickBot="1" x14ac:dyDescent="0.25">
      <c r="B1430" s="71"/>
      <c r="C1430" s="59"/>
      <c r="D1430" s="246"/>
      <c r="E1430" s="54"/>
      <c r="F1430" s="54"/>
      <c r="G1430" s="189"/>
    </row>
    <row r="1431" spans="2:7" ht="13.5" customHeight="1" x14ac:dyDescent="0.2">
      <c r="B1431" s="36"/>
      <c r="C1431" s="67"/>
      <c r="D1431" s="103"/>
      <c r="E1431" s="37"/>
      <c r="F1431" s="37"/>
      <c r="G1431" s="186"/>
    </row>
    <row r="1432" spans="2:7" ht="13.5" customHeight="1" x14ac:dyDescent="0.2">
      <c r="E1432" s="32"/>
      <c r="F1432" s="32"/>
    </row>
    <row r="1433" spans="2:7" ht="13.5" customHeight="1" x14ac:dyDescent="0.2">
      <c r="E1433" s="25"/>
      <c r="F1433" s="8"/>
    </row>
    <row r="1434" spans="2:7" ht="13.5" customHeight="1" x14ac:dyDescent="0.2">
      <c r="C1434" s="25" t="s">
        <v>492</v>
      </c>
      <c r="D1434" s="8" t="s">
        <v>53</v>
      </c>
      <c r="E1434" s="8">
        <v>1854</v>
      </c>
      <c r="F1434" s="8" t="s">
        <v>505</v>
      </c>
      <c r="G1434" s="101">
        <v>67</v>
      </c>
    </row>
    <row r="1435" spans="2:7" ht="13.5" customHeight="1" x14ac:dyDescent="0.2">
      <c r="C1435" s="25" t="s">
        <v>492</v>
      </c>
      <c r="D1435" s="8" t="s">
        <v>196</v>
      </c>
    </row>
    <row r="1436" spans="2:7" ht="13.5" customHeight="1" x14ac:dyDescent="0.2">
      <c r="E1436" s="32"/>
      <c r="F1436" s="32"/>
    </row>
    <row r="1438" spans="2:7" ht="13.5" customHeight="1" thickBot="1" x14ac:dyDescent="0.25">
      <c r="B1438" s="55"/>
      <c r="C1438" s="59"/>
      <c r="D1438" s="246"/>
      <c r="E1438" s="54"/>
      <c r="F1438" s="54"/>
      <c r="G1438" s="189"/>
    </row>
    <row r="1441" spans="2:7" ht="13.5" customHeight="1" x14ac:dyDescent="0.2">
      <c r="E1441" s="32"/>
      <c r="F1441" s="32"/>
    </row>
    <row r="1442" spans="2:7" ht="13.5" customHeight="1" x14ac:dyDescent="0.2">
      <c r="C1442" s="29" t="s">
        <v>482</v>
      </c>
      <c r="D1442" s="7" t="s">
        <v>16</v>
      </c>
      <c r="E1442" s="7">
        <v>1860</v>
      </c>
      <c r="F1442" s="8" t="s">
        <v>417</v>
      </c>
      <c r="G1442" s="101">
        <v>63</v>
      </c>
    </row>
    <row r="1443" spans="2:7" ht="13.5" customHeight="1" x14ac:dyDescent="0.2">
      <c r="E1443" s="7"/>
      <c r="F1443" s="8"/>
    </row>
    <row r="1444" spans="2:7" ht="13.5" customHeight="1" x14ac:dyDescent="0.2">
      <c r="B1444" s="76"/>
    </row>
    <row r="1445" spans="2:7" ht="13.5" customHeight="1" x14ac:dyDescent="0.2">
      <c r="B1445" s="76"/>
    </row>
    <row r="1447" spans="2:7" ht="13.5" customHeight="1" thickBot="1" x14ac:dyDescent="0.25"/>
    <row r="1448" spans="2:7" ht="13.5" customHeight="1" x14ac:dyDescent="0.2">
      <c r="B1448" s="36"/>
      <c r="C1448" s="67"/>
      <c r="D1448" s="103"/>
      <c r="E1448" s="37"/>
      <c r="F1448" s="37"/>
      <c r="G1448" s="186"/>
    </row>
    <row r="1450" spans="2:7" ht="13.5" customHeight="1" x14ac:dyDescent="0.2">
      <c r="E1450" s="32"/>
      <c r="F1450" s="32"/>
    </row>
    <row r="1451" spans="2:7" ht="13.5" customHeight="1" x14ac:dyDescent="0.2">
      <c r="C1451" s="197" t="s">
        <v>483</v>
      </c>
      <c r="D1451" s="30" t="s">
        <v>484</v>
      </c>
      <c r="E1451" s="30">
        <v>1862</v>
      </c>
      <c r="F1451" s="8" t="s">
        <v>493</v>
      </c>
      <c r="G1451" s="101">
        <v>86</v>
      </c>
    </row>
    <row r="1452" spans="2:7" ht="13.5" customHeight="1" x14ac:dyDescent="0.2">
      <c r="E1452" s="30"/>
      <c r="F1452" s="8"/>
    </row>
    <row r="1455" spans="2:7" ht="13.5" customHeight="1" thickBot="1" x14ac:dyDescent="0.25">
      <c r="B1455" s="55"/>
      <c r="C1455" s="59"/>
      <c r="D1455" s="246"/>
      <c r="E1455" s="54"/>
      <c r="F1455" s="54"/>
      <c r="G1455" s="189"/>
    </row>
    <row r="1456" spans="2:7" ht="13.5" customHeight="1" x14ac:dyDescent="0.2">
      <c r="B1456" s="36"/>
      <c r="C1456" s="67"/>
      <c r="D1456" s="103"/>
      <c r="E1456" s="37"/>
      <c r="F1456" s="37"/>
      <c r="G1456" s="186"/>
    </row>
    <row r="1457" spans="2:7" ht="13.5" customHeight="1" x14ac:dyDescent="0.2">
      <c r="E1457" s="32"/>
      <c r="F1457" s="32"/>
    </row>
    <row r="1458" spans="2:7" ht="13.5" customHeight="1" x14ac:dyDescent="0.2">
      <c r="E1458" s="29"/>
      <c r="F1458" s="7"/>
    </row>
    <row r="1459" spans="2:7" ht="13.5" customHeight="1" x14ac:dyDescent="0.2">
      <c r="C1459" s="29" t="s">
        <v>494</v>
      </c>
      <c r="D1459" s="7" t="s">
        <v>73</v>
      </c>
      <c r="E1459" s="7">
        <v>1853</v>
      </c>
      <c r="F1459" s="8" t="s">
        <v>506</v>
      </c>
      <c r="G1459" s="101">
        <v>57</v>
      </c>
    </row>
    <row r="1460" spans="2:7" ht="13.5" customHeight="1" x14ac:dyDescent="0.2">
      <c r="C1460" s="63" t="s">
        <v>494</v>
      </c>
      <c r="D1460" s="64" t="s">
        <v>116</v>
      </c>
      <c r="E1460" s="64">
        <v>1865</v>
      </c>
      <c r="F1460" s="8" t="s">
        <v>514</v>
      </c>
      <c r="G1460" s="101">
        <v>64</v>
      </c>
    </row>
    <row r="1461" spans="2:7" ht="13.5" customHeight="1" x14ac:dyDescent="0.2">
      <c r="C1461" s="63"/>
      <c r="D1461" s="64"/>
      <c r="E1461" s="64"/>
      <c r="F1461" s="8"/>
    </row>
    <row r="1462" spans="2:7" ht="13.5" customHeight="1" x14ac:dyDescent="0.2">
      <c r="C1462" s="63"/>
      <c r="D1462" s="64"/>
      <c r="E1462" s="64"/>
      <c r="F1462" s="8"/>
    </row>
    <row r="1463" spans="2:7" ht="13.5" customHeight="1" thickBot="1" x14ac:dyDescent="0.25">
      <c r="B1463" s="55"/>
      <c r="C1463" s="59"/>
      <c r="D1463" s="246"/>
      <c r="E1463" s="54"/>
      <c r="F1463" s="54"/>
      <c r="G1463" s="189"/>
    </row>
    <row r="1464" spans="2:7" ht="13.5" customHeight="1" x14ac:dyDescent="0.2">
      <c r="B1464" s="36"/>
      <c r="C1464" s="67"/>
      <c r="D1464" s="103"/>
      <c r="E1464" s="37"/>
      <c r="F1464" s="37"/>
      <c r="G1464" s="186"/>
    </row>
    <row r="1465" spans="2:7" ht="13.5" customHeight="1" x14ac:dyDescent="0.2">
      <c r="E1465" s="32"/>
      <c r="F1465" s="32"/>
    </row>
    <row r="1466" spans="2:7" ht="13.5" customHeight="1" x14ac:dyDescent="0.2">
      <c r="E1466" s="25"/>
      <c r="F1466" s="8"/>
    </row>
    <row r="1467" spans="2:7" ht="13.5" customHeight="1" x14ac:dyDescent="0.2">
      <c r="C1467" s="25" t="s">
        <v>495</v>
      </c>
      <c r="D1467" s="8" t="s">
        <v>42</v>
      </c>
      <c r="E1467" s="8" t="s">
        <v>507</v>
      </c>
      <c r="F1467" s="8" t="s">
        <v>508</v>
      </c>
      <c r="G1467" s="101">
        <v>86</v>
      </c>
    </row>
    <row r="1468" spans="2:7" ht="13.5" customHeight="1" x14ac:dyDescent="0.2">
      <c r="C1468" s="25" t="s">
        <v>495</v>
      </c>
      <c r="D1468" s="8" t="s">
        <v>509</v>
      </c>
      <c r="E1468" s="8">
        <v>1838</v>
      </c>
      <c r="F1468" s="8" t="s">
        <v>515</v>
      </c>
      <c r="G1468" s="101">
        <v>88</v>
      </c>
    </row>
    <row r="1469" spans="2:7" ht="13.5" customHeight="1" x14ac:dyDescent="0.2">
      <c r="C1469" s="25"/>
      <c r="D1469" s="8"/>
      <c r="E1469" s="8"/>
      <c r="F1469" s="8"/>
    </row>
    <row r="1470" spans="2:7" ht="13.5" customHeight="1" x14ac:dyDescent="0.2">
      <c r="E1470" s="197"/>
    </row>
    <row r="1471" spans="2:7" ht="13.5" customHeight="1" thickBot="1" x14ac:dyDescent="0.25">
      <c r="B1471" s="55"/>
      <c r="C1471" s="59"/>
      <c r="D1471" s="246"/>
      <c r="E1471" s="54"/>
      <c r="F1471" s="54"/>
      <c r="G1471" s="189"/>
    </row>
    <row r="1472" spans="2:7" ht="13.5" customHeight="1" x14ac:dyDescent="0.2">
      <c r="D1472" s="32"/>
    </row>
    <row r="1475" spans="2:7" ht="13.5" customHeight="1" x14ac:dyDescent="0.2">
      <c r="D1475" s="49" t="s">
        <v>485</v>
      </c>
    </row>
    <row r="1480" spans="2:7" ht="13.5" customHeight="1" thickBot="1" x14ac:dyDescent="0.25">
      <c r="B1480" s="55"/>
      <c r="C1480" s="59"/>
      <c r="D1480" s="246"/>
      <c r="E1480" s="54"/>
      <c r="F1480" s="54"/>
      <c r="G1480" s="189"/>
    </row>
    <row r="1482" spans="2:7" ht="13.5" customHeight="1" x14ac:dyDescent="0.2">
      <c r="B1482" s="48"/>
    </row>
    <row r="1483" spans="2:7" ht="13.5" customHeight="1" x14ac:dyDescent="0.2">
      <c r="B1483" s="48"/>
      <c r="E1483" s="32"/>
      <c r="F1483" s="32"/>
    </row>
    <row r="1484" spans="2:7" ht="13.5" customHeight="1" x14ac:dyDescent="0.2">
      <c r="B1484" s="48"/>
      <c r="C1484" s="24" t="s">
        <v>489</v>
      </c>
      <c r="D1484" s="11" t="s">
        <v>524</v>
      </c>
      <c r="E1484" s="11">
        <v>1833</v>
      </c>
      <c r="F1484" s="11" t="s">
        <v>536</v>
      </c>
      <c r="G1484" s="101">
        <f>SUM(1896-E1484)</f>
        <v>63</v>
      </c>
    </row>
    <row r="1485" spans="2:7" ht="13.5" customHeight="1" x14ac:dyDescent="0.2">
      <c r="B1485" s="48"/>
      <c r="C1485" s="25" t="s">
        <v>489</v>
      </c>
      <c r="D1485" s="8" t="s">
        <v>68</v>
      </c>
      <c r="E1485" s="8">
        <v>1835</v>
      </c>
      <c r="F1485" s="8" t="s">
        <v>548</v>
      </c>
      <c r="G1485" s="190">
        <f>SUM(1914-E1485)</f>
        <v>79</v>
      </c>
    </row>
    <row r="1486" spans="2:7" ht="13.5" customHeight="1" x14ac:dyDescent="0.2">
      <c r="B1486" s="48"/>
    </row>
    <row r="1487" spans="2:7" ht="13.5" customHeight="1" x14ac:dyDescent="0.2">
      <c r="B1487" s="48"/>
    </row>
    <row r="1488" spans="2:7" ht="13.5" customHeight="1" thickBot="1" x14ac:dyDescent="0.25">
      <c r="B1488" s="53"/>
      <c r="C1488" s="59"/>
      <c r="D1488" s="246"/>
      <c r="E1488" s="54"/>
      <c r="F1488" s="54"/>
      <c r="G1488" s="189"/>
    </row>
    <row r="1490" spans="2:7" ht="13.5" customHeight="1" x14ac:dyDescent="0.2">
      <c r="B1490" s="70"/>
    </row>
    <row r="1491" spans="2:7" ht="13.5" customHeight="1" x14ac:dyDescent="0.2">
      <c r="E1491" s="32"/>
      <c r="F1491" s="32"/>
    </row>
    <row r="1492" spans="2:7" ht="13.5" customHeight="1" x14ac:dyDescent="0.2">
      <c r="C1492" s="25" t="s">
        <v>489</v>
      </c>
      <c r="D1492" s="8" t="s">
        <v>93</v>
      </c>
      <c r="E1492" s="8">
        <v>1831</v>
      </c>
      <c r="F1492" s="8" t="s">
        <v>537</v>
      </c>
      <c r="G1492" s="190">
        <f>SUM(1909-E1492)</f>
        <v>78</v>
      </c>
    </row>
    <row r="1493" spans="2:7" ht="13.5" customHeight="1" x14ac:dyDescent="0.2">
      <c r="B1493" s="70"/>
    </row>
    <row r="1497" spans="2:7" ht="13.5" customHeight="1" thickBot="1" x14ac:dyDescent="0.25">
      <c r="B1497" s="55"/>
      <c r="C1497" s="59"/>
      <c r="D1497" s="246"/>
      <c r="E1497" s="54"/>
      <c r="F1497" s="54"/>
      <c r="G1497" s="189"/>
    </row>
    <row r="1498" spans="2:7" ht="13.5" customHeight="1" x14ac:dyDescent="0.2">
      <c r="B1498" s="36"/>
      <c r="C1498" s="67"/>
      <c r="D1498" s="103"/>
      <c r="E1498" s="37"/>
      <c r="F1498" s="37"/>
      <c r="G1498" s="186"/>
    </row>
    <row r="1499" spans="2:7" ht="13.5" customHeight="1" x14ac:dyDescent="0.2">
      <c r="B1499" s="48"/>
    </row>
    <row r="1500" spans="2:7" ht="13.5" customHeight="1" x14ac:dyDescent="0.2">
      <c r="E1500" s="32"/>
      <c r="F1500" s="32"/>
    </row>
    <row r="1501" spans="2:7" ht="13.5" customHeight="1" x14ac:dyDescent="0.2">
      <c r="B1501" s="48"/>
      <c r="C1501" s="29" t="s">
        <v>490</v>
      </c>
      <c r="D1501" s="7" t="s">
        <v>539</v>
      </c>
      <c r="E1501" s="7">
        <v>1857</v>
      </c>
      <c r="F1501" s="7" t="s">
        <v>541</v>
      </c>
      <c r="G1501" s="101">
        <v>41</v>
      </c>
    </row>
    <row r="1502" spans="2:7" ht="13.5" customHeight="1" x14ac:dyDescent="0.2">
      <c r="B1502" s="48"/>
    </row>
    <row r="1503" spans="2:7" ht="13.5" customHeight="1" x14ac:dyDescent="0.2">
      <c r="B1503" s="48"/>
    </row>
    <row r="1504" spans="2:7" ht="13.5" customHeight="1" x14ac:dyDescent="0.2">
      <c r="B1504" s="48"/>
    </row>
    <row r="1505" spans="2:7" ht="13.5" customHeight="1" x14ac:dyDescent="0.2">
      <c r="B1505" s="48"/>
    </row>
    <row r="1506" spans="2:7" ht="13.5" customHeight="1" thickBot="1" x14ac:dyDescent="0.25">
      <c r="B1506" s="53"/>
      <c r="C1506" s="59"/>
      <c r="D1506" s="246"/>
      <c r="E1506" s="54"/>
      <c r="F1506" s="54"/>
      <c r="G1506" s="189"/>
    </row>
    <row r="1507" spans="2:7" ht="13.5" customHeight="1" x14ac:dyDescent="0.2">
      <c r="B1507" s="36"/>
      <c r="C1507" s="67"/>
      <c r="D1507" s="103"/>
      <c r="E1507" s="37"/>
      <c r="F1507" s="37"/>
      <c r="G1507" s="186"/>
    </row>
    <row r="1508" spans="2:7" ht="13.5" customHeight="1" x14ac:dyDescent="0.2">
      <c r="E1508" s="32"/>
      <c r="F1508" s="32"/>
    </row>
    <row r="1509" spans="2:7" ht="13.5" customHeight="1" x14ac:dyDescent="0.2">
      <c r="C1509" s="205" t="s">
        <v>479</v>
      </c>
      <c r="D1509" s="2" t="s">
        <v>100</v>
      </c>
      <c r="E1509" s="2">
        <v>1837</v>
      </c>
      <c r="F1509" s="212">
        <v>146</v>
      </c>
      <c r="G1509" s="3">
        <f>SUM(1900-E1509)</f>
        <v>63</v>
      </c>
    </row>
    <row r="1514" spans="2:7" ht="13.5" customHeight="1" thickBot="1" x14ac:dyDescent="0.25">
      <c r="B1514" s="55"/>
      <c r="C1514" s="59"/>
      <c r="D1514" s="246"/>
      <c r="E1514" s="54"/>
      <c r="F1514" s="54"/>
      <c r="G1514" s="189"/>
    </row>
    <row r="1515" spans="2:7" ht="13.5" customHeight="1" x14ac:dyDescent="0.2">
      <c r="B1515" s="36"/>
      <c r="C1515" s="67"/>
      <c r="D1515" s="103"/>
      <c r="E1515" s="37"/>
      <c r="F1515" s="37"/>
      <c r="G1515" s="186"/>
    </row>
    <row r="1517" spans="2:7" ht="13.5" customHeight="1" x14ac:dyDescent="0.2">
      <c r="B1517" s="76"/>
      <c r="E1517" s="32"/>
      <c r="F1517" s="32"/>
    </row>
    <row r="1518" spans="2:7" ht="13.5" customHeight="1" x14ac:dyDescent="0.2">
      <c r="B1518" s="76"/>
      <c r="C1518" s="24" t="s">
        <v>525</v>
      </c>
      <c r="D1518" s="11" t="s">
        <v>84</v>
      </c>
      <c r="E1518" s="11">
        <v>1838</v>
      </c>
      <c r="F1518" s="114" t="s">
        <v>538</v>
      </c>
      <c r="G1518" s="101">
        <v>63</v>
      </c>
    </row>
    <row r="1519" spans="2:7" ht="13.5" customHeight="1" x14ac:dyDescent="0.2">
      <c r="C1519" s="29" t="s">
        <v>525</v>
      </c>
      <c r="D1519" s="7" t="s">
        <v>56</v>
      </c>
      <c r="E1519" s="7">
        <v>1839</v>
      </c>
      <c r="F1519" s="8" t="s">
        <v>550</v>
      </c>
      <c r="G1519" s="101">
        <v>91</v>
      </c>
    </row>
    <row r="1522" spans="2:7" ht="13.5" customHeight="1" thickBot="1" x14ac:dyDescent="0.25">
      <c r="B1522" s="55"/>
      <c r="C1522" s="59"/>
      <c r="D1522" s="246"/>
      <c r="E1522" s="54"/>
      <c r="F1522" s="54"/>
      <c r="G1522" s="189"/>
    </row>
    <row r="1523" spans="2:7" ht="13.5" customHeight="1" x14ac:dyDescent="0.2">
      <c r="B1523" s="36"/>
      <c r="C1523" s="67"/>
      <c r="D1523" s="103"/>
      <c r="E1523" s="37"/>
      <c r="F1523" s="37"/>
      <c r="G1523" s="186"/>
    </row>
    <row r="1525" spans="2:7" ht="13.5" customHeight="1" x14ac:dyDescent="0.2">
      <c r="E1525" s="32"/>
      <c r="F1525" s="32"/>
    </row>
    <row r="1526" spans="2:7" ht="13.5" customHeight="1" x14ac:dyDescent="0.2">
      <c r="C1526" s="25" t="s">
        <v>500</v>
      </c>
      <c r="D1526" s="8" t="s">
        <v>5</v>
      </c>
      <c r="E1526" s="8">
        <v>1856</v>
      </c>
      <c r="F1526" s="8" t="s">
        <v>526</v>
      </c>
      <c r="G1526" s="101">
        <v>62</v>
      </c>
    </row>
    <row r="1527" spans="2:7" ht="13.5" customHeight="1" x14ac:dyDescent="0.2">
      <c r="D1527" s="41"/>
    </row>
    <row r="1531" spans="2:7" ht="13.5" customHeight="1" thickBot="1" x14ac:dyDescent="0.25">
      <c r="B1531" s="55"/>
      <c r="C1531" s="59"/>
      <c r="D1531" s="246"/>
      <c r="E1531" s="54"/>
      <c r="F1531" s="54"/>
      <c r="G1531" s="189"/>
    </row>
    <row r="1533" spans="2:7" ht="13.5" customHeight="1" x14ac:dyDescent="0.2">
      <c r="E1533" s="32"/>
      <c r="F1533" s="32"/>
    </row>
    <row r="1534" spans="2:7" ht="13.5" customHeight="1" x14ac:dyDescent="0.2">
      <c r="C1534" s="29" t="s">
        <v>500</v>
      </c>
      <c r="D1534" s="7" t="s">
        <v>196</v>
      </c>
      <c r="E1534" s="7">
        <v>1820</v>
      </c>
      <c r="F1534" s="8" t="s">
        <v>527</v>
      </c>
      <c r="G1534" s="101">
        <v>84</v>
      </c>
    </row>
    <row r="1535" spans="2:7" ht="13.5" customHeight="1" x14ac:dyDescent="0.2">
      <c r="C1535" s="29" t="s">
        <v>500</v>
      </c>
      <c r="D1535" s="8" t="s">
        <v>241</v>
      </c>
      <c r="E1535" s="8">
        <v>1820</v>
      </c>
      <c r="F1535" s="8" t="s">
        <v>542</v>
      </c>
      <c r="G1535" s="101">
        <v>93</v>
      </c>
    </row>
    <row r="1540" spans="2:7" ht="13.5" customHeight="1" thickBot="1" x14ac:dyDescent="0.25">
      <c r="B1540" s="55"/>
      <c r="C1540" s="59"/>
      <c r="D1540" s="246"/>
      <c r="E1540" s="54"/>
      <c r="F1540" s="54"/>
      <c r="G1540" s="189"/>
    </row>
    <row r="1541" spans="2:7" ht="13.5" customHeight="1" x14ac:dyDescent="0.2">
      <c r="B1541" s="36"/>
      <c r="C1541" s="67"/>
      <c r="D1541" s="103"/>
      <c r="E1541" s="37"/>
      <c r="F1541" s="37"/>
      <c r="G1541" s="186" t="s">
        <v>516</v>
      </c>
    </row>
    <row r="1542" spans="2:7" ht="13.5" customHeight="1" x14ac:dyDescent="0.2">
      <c r="E1542" s="40"/>
      <c r="F1542" s="40"/>
      <c r="G1542" s="213"/>
    </row>
    <row r="1543" spans="2:7" ht="13.5" customHeight="1" x14ac:dyDescent="0.2">
      <c r="C1543" s="25" t="s">
        <v>100</v>
      </c>
      <c r="D1543" s="8" t="s">
        <v>56</v>
      </c>
      <c r="E1543" s="8">
        <v>1848</v>
      </c>
      <c r="F1543" s="8" t="s">
        <v>528</v>
      </c>
      <c r="G1543" s="101">
        <v>66</v>
      </c>
    </row>
    <row r="1544" spans="2:7" ht="13.5" customHeight="1" x14ac:dyDescent="0.2">
      <c r="C1544" s="63" t="s">
        <v>100</v>
      </c>
      <c r="D1544" s="64" t="s">
        <v>540</v>
      </c>
      <c r="E1544" s="64">
        <v>1851</v>
      </c>
      <c r="F1544" s="8" t="s">
        <v>543</v>
      </c>
      <c r="G1544" s="101">
        <v>77</v>
      </c>
    </row>
    <row r="1546" spans="2:7" ht="13.5" customHeight="1" x14ac:dyDescent="0.2">
      <c r="C1546" s="99" t="s">
        <v>749</v>
      </c>
    </row>
    <row r="1549" spans="2:7" ht="13.5" customHeight="1" thickBot="1" x14ac:dyDescent="0.25">
      <c r="B1549" s="55"/>
      <c r="C1549" s="59"/>
      <c r="D1549" s="246"/>
      <c r="E1549" s="54"/>
      <c r="F1549" s="54"/>
      <c r="G1549" s="189"/>
    </row>
    <row r="1551" spans="2:7" ht="13.5" customHeight="1" x14ac:dyDescent="0.2">
      <c r="E1551" s="32"/>
      <c r="F1551" s="32"/>
    </row>
    <row r="1552" spans="2:7" ht="13.5" customHeight="1" x14ac:dyDescent="0.2">
      <c r="C1552" s="25" t="s">
        <v>500</v>
      </c>
      <c r="D1552" s="8" t="s">
        <v>3</v>
      </c>
      <c r="E1552" s="8">
        <v>1850</v>
      </c>
      <c r="F1552" s="8" t="s">
        <v>529</v>
      </c>
      <c r="G1552" s="101">
        <v>69</v>
      </c>
    </row>
    <row r="1553" spans="2:7" ht="13.5" customHeight="1" x14ac:dyDescent="0.2">
      <c r="C1553" s="29" t="s">
        <v>500</v>
      </c>
      <c r="D1553" s="7" t="s">
        <v>196</v>
      </c>
      <c r="E1553" s="7">
        <v>1860</v>
      </c>
      <c r="F1553" s="8" t="s">
        <v>544</v>
      </c>
      <c r="G1553" s="101">
        <v>63</v>
      </c>
    </row>
    <row r="1558" spans="2:7" ht="13.5" customHeight="1" thickBot="1" x14ac:dyDescent="0.25">
      <c r="B1558" s="55"/>
      <c r="C1558" s="59"/>
      <c r="D1558" s="246"/>
      <c r="E1558" s="54"/>
      <c r="F1558" s="54"/>
      <c r="G1558" s="189"/>
    </row>
    <row r="1559" spans="2:7" ht="13.5" customHeight="1" x14ac:dyDescent="0.2">
      <c r="B1559" s="36"/>
      <c r="C1559" s="67"/>
      <c r="D1559" s="103"/>
      <c r="E1559" s="37"/>
      <c r="F1559" s="37"/>
      <c r="G1559" s="186"/>
    </row>
    <row r="1560" spans="2:7" ht="13.5" customHeight="1" x14ac:dyDescent="0.2">
      <c r="E1560" s="32"/>
      <c r="F1560" s="32"/>
    </row>
    <row r="1561" spans="2:7" ht="13.5" customHeight="1" x14ac:dyDescent="0.2">
      <c r="C1561" s="75" t="s">
        <v>517</v>
      </c>
      <c r="D1561" s="100" t="s">
        <v>518</v>
      </c>
      <c r="E1561" s="100">
        <v>1858</v>
      </c>
      <c r="F1561" s="100">
        <v>1935</v>
      </c>
      <c r="G1561" s="101">
        <v>77</v>
      </c>
    </row>
    <row r="1562" spans="2:7" ht="13.5" customHeight="1" x14ac:dyDescent="0.2">
      <c r="C1562" s="75" t="s">
        <v>517</v>
      </c>
      <c r="D1562" s="100" t="s">
        <v>265</v>
      </c>
      <c r="E1562" s="100">
        <v>1858</v>
      </c>
      <c r="F1562" s="31" t="s">
        <v>545</v>
      </c>
      <c r="G1562" s="101">
        <v>82</v>
      </c>
    </row>
    <row r="1563" spans="2:7" ht="13.5" customHeight="1" x14ac:dyDescent="0.2">
      <c r="C1563" s="75" t="s">
        <v>517</v>
      </c>
      <c r="D1563" s="100" t="s">
        <v>383</v>
      </c>
      <c r="E1563" s="100">
        <v>1888</v>
      </c>
      <c r="F1563" s="31" t="s">
        <v>552</v>
      </c>
      <c r="G1563" s="101">
        <v>32</v>
      </c>
    </row>
    <row r="1564" spans="2:7" ht="13.5" customHeight="1" x14ac:dyDescent="0.2">
      <c r="C1564" s="75"/>
      <c r="D1564" s="100"/>
      <c r="F1564" s="31"/>
    </row>
    <row r="1566" spans="2:7" ht="13.5" customHeight="1" thickBot="1" x14ac:dyDescent="0.25">
      <c r="B1566" s="58"/>
      <c r="C1566" s="59"/>
      <c r="D1566" s="246"/>
      <c r="E1566" s="54"/>
      <c r="F1566" s="54"/>
      <c r="G1566" s="189"/>
    </row>
    <row r="1567" spans="2:7" ht="13.5" customHeight="1" x14ac:dyDescent="0.2">
      <c r="B1567" s="39"/>
      <c r="C1567" s="67"/>
      <c r="D1567" s="103"/>
      <c r="E1567" s="37"/>
      <c r="F1567" s="37"/>
      <c r="G1567" s="186"/>
    </row>
    <row r="1568" spans="2:7" ht="13.5" customHeight="1" x14ac:dyDescent="0.2">
      <c r="B1568" s="45"/>
    </row>
    <row r="1569" spans="2:7" ht="13.5" customHeight="1" x14ac:dyDescent="0.2">
      <c r="B1569" s="45"/>
      <c r="E1569" s="32"/>
      <c r="F1569" s="32"/>
    </row>
    <row r="1570" spans="2:7" ht="13.5" customHeight="1" x14ac:dyDescent="0.2">
      <c r="B1570" s="45">
        <v>77</v>
      </c>
      <c r="C1570" s="25" t="s">
        <v>519</v>
      </c>
      <c r="D1570" s="8" t="s">
        <v>70</v>
      </c>
      <c r="E1570" s="8">
        <v>1843</v>
      </c>
      <c r="F1570" s="8" t="s">
        <v>530</v>
      </c>
      <c r="G1570" s="101">
        <v>79</v>
      </c>
    </row>
    <row r="1571" spans="2:7" ht="13.5" customHeight="1" x14ac:dyDescent="0.2">
      <c r="B1571" s="45"/>
    </row>
    <row r="1572" spans="2:7" ht="13.5" customHeight="1" x14ac:dyDescent="0.2">
      <c r="B1572" s="45"/>
    </row>
    <row r="1573" spans="2:7" ht="13.5" customHeight="1" x14ac:dyDescent="0.2">
      <c r="B1573" s="45">
        <v>82</v>
      </c>
    </row>
    <row r="1575" spans="2:7" ht="13.5" customHeight="1" thickBot="1" x14ac:dyDescent="0.25">
      <c r="B1575" s="55"/>
      <c r="C1575" s="59"/>
      <c r="D1575" s="246"/>
      <c r="E1575" s="54"/>
      <c r="F1575" s="54"/>
      <c r="G1575" s="189"/>
    </row>
    <row r="1576" spans="2:7" ht="13.5" customHeight="1" x14ac:dyDescent="0.2">
      <c r="B1576" s="36"/>
      <c r="C1576" s="67"/>
      <c r="D1576" s="103"/>
      <c r="E1576" s="37"/>
      <c r="F1576" s="37"/>
      <c r="G1576" s="186"/>
    </row>
    <row r="1578" spans="2:7" ht="13.5" customHeight="1" x14ac:dyDescent="0.2">
      <c r="E1578" s="32"/>
      <c r="F1578" s="32"/>
    </row>
    <row r="1579" spans="2:7" ht="13.5" customHeight="1" x14ac:dyDescent="0.2">
      <c r="C1579" s="29" t="s">
        <v>520</v>
      </c>
      <c r="D1579" s="7" t="s">
        <v>73</v>
      </c>
      <c r="E1579" s="7">
        <v>1857</v>
      </c>
      <c r="F1579" s="8" t="s">
        <v>531</v>
      </c>
      <c r="G1579" s="101">
        <v>66</v>
      </c>
    </row>
    <row r="1580" spans="2:7" ht="13.5" customHeight="1" x14ac:dyDescent="0.2">
      <c r="C1580" s="24" t="s">
        <v>520</v>
      </c>
      <c r="D1580" s="11" t="s">
        <v>412</v>
      </c>
      <c r="E1580" s="11">
        <v>1896</v>
      </c>
      <c r="F1580" s="11" t="s">
        <v>546</v>
      </c>
      <c r="G1580" s="101">
        <v>100</v>
      </c>
    </row>
    <row r="1584" spans="2:7" ht="13.5" customHeight="1" thickBot="1" x14ac:dyDescent="0.25">
      <c r="B1584" s="55"/>
      <c r="C1584" s="59"/>
      <c r="D1584" s="246"/>
      <c r="E1584" s="54"/>
      <c r="F1584" s="54"/>
      <c r="G1584" s="189"/>
    </row>
    <row r="1585" spans="2:7" ht="13.5" customHeight="1" x14ac:dyDescent="0.2">
      <c r="B1585" s="36"/>
      <c r="C1585" s="67"/>
      <c r="D1585" s="103"/>
      <c r="E1585" s="37"/>
      <c r="F1585" s="37"/>
      <c r="G1585" s="186"/>
    </row>
    <row r="1586" spans="2:7" ht="13.5" customHeight="1" x14ac:dyDescent="0.2">
      <c r="E1586" s="32"/>
      <c r="F1586" s="32"/>
    </row>
    <row r="1587" spans="2:7" ht="13.5" customHeight="1" x14ac:dyDescent="0.2">
      <c r="E1587" s="32"/>
      <c r="F1587" s="32"/>
    </row>
    <row r="1588" spans="2:7" ht="13.5" customHeight="1" x14ac:dyDescent="0.2">
      <c r="C1588" s="29" t="s">
        <v>521</v>
      </c>
      <c r="D1588" s="7" t="s">
        <v>5</v>
      </c>
      <c r="E1588" s="7">
        <v>1852</v>
      </c>
      <c r="F1588" s="8" t="s">
        <v>532</v>
      </c>
      <c r="G1588" s="101">
        <v>72</v>
      </c>
    </row>
    <row r="1589" spans="2:7" ht="13.5" customHeight="1" x14ac:dyDescent="0.2">
      <c r="C1589" s="25" t="s">
        <v>521</v>
      </c>
      <c r="D1589" s="100" t="s">
        <v>3</v>
      </c>
      <c r="E1589" s="8">
        <v>1830</v>
      </c>
      <c r="F1589" s="8" t="s">
        <v>547</v>
      </c>
      <c r="G1589" s="101">
        <v>95</v>
      </c>
    </row>
    <row r="1592" spans="2:7" ht="13.5" customHeight="1" thickBot="1" x14ac:dyDescent="0.25">
      <c r="B1592" s="55"/>
      <c r="C1592" s="59"/>
      <c r="D1592" s="246"/>
      <c r="E1592" s="54"/>
      <c r="F1592" s="54"/>
      <c r="G1592" s="189"/>
    </row>
    <row r="1593" spans="2:7" ht="13.5" customHeight="1" x14ac:dyDescent="0.2">
      <c r="B1593" s="36"/>
      <c r="C1593" s="67"/>
      <c r="D1593" s="103"/>
      <c r="E1593" s="37"/>
      <c r="F1593" s="37"/>
      <c r="G1593" s="186"/>
    </row>
    <row r="1595" spans="2:7" ht="13.5" customHeight="1" x14ac:dyDescent="0.2">
      <c r="E1595" s="32"/>
      <c r="F1595" s="32"/>
    </row>
    <row r="1596" spans="2:7" ht="13.5" customHeight="1" x14ac:dyDescent="0.2">
      <c r="C1596" s="197" t="s">
        <v>522</v>
      </c>
      <c r="D1596" s="30" t="s">
        <v>523</v>
      </c>
      <c r="E1596" s="30">
        <v>1867</v>
      </c>
      <c r="F1596" s="8" t="s">
        <v>533</v>
      </c>
      <c r="G1596" s="101">
        <v>57</v>
      </c>
    </row>
    <row r="1597" spans="2:7" ht="13.5" customHeight="1" x14ac:dyDescent="0.2">
      <c r="C1597" s="197" t="s">
        <v>522</v>
      </c>
      <c r="D1597" s="100" t="s">
        <v>195</v>
      </c>
      <c r="E1597" s="100">
        <v>1864</v>
      </c>
      <c r="F1597" s="100">
        <v>1939</v>
      </c>
      <c r="G1597" s="101">
        <v>75</v>
      </c>
    </row>
    <row r="1601" spans="2:7" ht="13.5" customHeight="1" thickBot="1" x14ac:dyDescent="0.25">
      <c r="B1601" s="55"/>
      <c r="C1601" s="59"/>
      <c r="D1601" s="246"/>
      <c r="E1601" s="54"/>
      <c r="F1601" s="54"/>
      <c r="G1601" s="189"/>
    </row>
    <row r="1602" spans="2:7" ht="13.5" customHeight="1" x14ac:dyDescent="0.2">
      <c r="B1602" s="36"/>
      <c r="C1602" s="67"/>
      <c r="D1602" s="103"/>
      <c r="E1602" s="37"/>
      <c r="F1602" s="37"/>
      <c r="G1602" s="186"/>
    </row>
    <row r="1604" spans="2:7" ht="13.5" customHeight="1" x14ac:dyDescent="0.2">
      <c r="E1604" s="32"/>
      <c r="F1604" s="32"/>
    </row>
    <row r="1605" spans="2:7" ht="13.5" customHeight="1" thickBot="1" x14ac:dyDescent="0.25">
      <c r="C1605" s="256" t="s">
        <v>534</v>
      </c>
      <c r="D1605" s="257" t="s">
        <v>535</v>
      </c>
      <c r="E1605" s="150">
        <v>1862</v>
      </c>
      <c r="F1605" s="150">
        <v>1935</v>
      </c>
      <c r="G1605" s="198">
        <v>73</v>
      </c>
    </row>
    <row r="1606" spans="2:7" ht="13.5" customHeight="1" thickBot="1" x14ac:dyDescent="0.25">
      <c r="C1606" s="256" t="s">
        <v>534</v>
      </c>
      <c r="D1606" s="257" t="s">
        <v>549</v>
      </c>
      <c r="E1606" s="150">
        <v>1867</v>
      </c>
      <c r="F1606" s="31" t="s">
        <v>551</v>
      </c>
      <c r="G1606" s="198">
        <v>69</v>
      </c>
    </row>
    <row r="1609" spans="2:7" ht="13.5" customHeight="1" thickBot="1" x14ac:dyDescent="0.25"/>
    <row r="1610" spans="2:7" ht="13.5" customHeight="1" x14ac:dyDescent="0.25">
      <c r="B1610" s="240" t="s">
        <v>794</v>
      </c>
      <c r="C1610" s="241" t="s">
        <v>793</v>
      </c>
      <c r="D1610" s="248"/>
      <c r="E1610" s="242"/>
      <c r="F1610" s="244" t="s">
        <v>792</v>
      </c>
      <c r="G1610" s="245" t="s">
        <v>795</v>
      </c>
    </row>
    <row r="1611" spans="2:7" ht="13.5" customHeight="1" thickBot="1" x14ac:dyDescent="0.25">
      <c r="B1611" s="243"/>
      <c r="C1611" s="237"/>
      <c r="D1611" s="249"/>
      <c r="E1611" s="238"/>
      <c r="F1611" s="238"/>
      <c r="G1611" s="239"/>
    </row>
    <row r="1612" spans="2:7" ht="13.5" customHeight="1" x14ac:dyDescent="0.2">
      <c r="B1612" s="39"/>
      <c r="C1612" s="67"/>
      <c r="D1612" s="103"/>
      <c r="E1612" s="37"/>
      <c r="F1612" s="37"/>
      <c r="G1612" s="186"/>
    </row>
    <row r="1613" spans="2:7" ht="13.5" customHeight="1" x14ac:dyDescent="0.2">
      <c r="B1613" s="45"/>
      <c r="E1613" s="40"/>
    </row>
    <row r="1614" spans="2:7" ht="13.5" customHeight="1" x14ac:dyDescent="0.2">
      <c r="B1614" s="45"/>
      <c r="C1614" s="172" t="s">
        <v>553</v>
      </c>
      <c r="D1614" s="42" t="s">
        <v>56</v>
      </c>
      <c r="E1614" s="8">
        <v>1832</v>
      </c>
      <c r="F1614" s="8" t="s">
        <v>561</v>
      </c>
      <c r="G1614" s="190">
        <f>SUM(1907-E1614)</f>
        <v>75</v>
      </c>
    </row>
    <row r="1615" spans="2:7" ht="13.5" customHeight="1" x14ac:dyDescent="0.2">
      <c r="B1615" s="45"/>
      <c r="C1615" s="178" t="s">
        <v>553</v>
      </c>
      <c r="D1615" s="49" t="s">
        <v>5</v>
      </c>
      <c r="E1615" s="7">
        <v>1823</v>
      </c>
      <c r="F1615" s="7" t="s">
        <v>569</v>
      </c>
      <c r="G1615" s="101">
        <f>SUM(1898-E1615)</f>
        <v>75</v>
      </c>
    </row>
    <row r="1616" spans="2:7" ht="13.5" customHeight="1" x14ac:dyDescent="0.2">
      <c r="B1616" s="45"/>
    </row>
    <row r="1617" spans="2:7" ht="13.5" customHeight="1" x14ac:dyDescent="0.2">
      <c r="B1617" s="45"/>
      <c r="E1617" s="40"/>
    </row>
    <row r="1618" spans="2:7" ht="13.5" customHeight="1" x14ac:dyDescent="0.2">
      <c r="B1618" s="45"/>
      <c r="E1618" s="40"/>
      <c r="F1618" s="40"/>
    </row>
    <row r="1619" spans="2:7" ht="13.5" customHeight="1" thickBot="1" x14ac:dyDescent="0.25">
      <c r="B1619" s="58"/>
      <c r="C1619" s="59"/>
      <c r="D1619" s="246"/>
      <c r="E1619" s="214"/>
      <c r="F1619" s="54"/>
      <c r="G1619" s="189"/>
    </row>
    <row r="1620" spans="2:7" ht="13.5" customHeight="1" x14ac:dyDescent="0.2">
      <c r="B1620" s="36"/>
      <c r="C1620" s="67"/>
      <c r="D1620" s="103"/>
      <c r="E1620" s="37"/>
      <c r="F1620" s="37"/>
      <c r="G1620" s="186"/>
    </row>
    <row r="1621" spans="2:7" ht="13.5" customHeight="1" x14ac:dyDescent="0.2">
      <c r="E1621" s="32"/>
      <c r="F1621" s="32"/>
    </row>
    <row r="1622" spans="2:7" ht="13.5" customHeight="1" x14ac:dyDescent="0.2">
      <c r="C1622" s="29" t="s">
        <v>554</v>
      </c>
      <c r="D1622" s="49" t="s">
        <v>68</v>
      </c>
      <c r="E1622" s="100">
        <v>1837</v>
      </c>
      <c r="F1622" s="31" t="s">
        <v>562</v>
      </c>
      <c r="G1622" s="101">
        <v>63</v>
      </c>
    </row>
    <row r="1623" spans="2:7" ht="13.5" customHeight="1" x14ac:dyDescent="0.2">
      <c r="F1623" s="31"/>
    </row>
    <row r="1627" spans="2:7" ht="13.5" customHeight="1" thickBot="1" x14ac:dyDescent="0.25">
      <c r="B1627" s="55"/>
      <c r="C1627" s="59"/>
      <c r="D1627" s="246"/>
      <c r="E1627" s="54"/>
      <c r="F1627" s="54"/>
      <c r="G1627" s="189"/>
    </row>
    <row r="1628" spans="2:7" ht="13.5" customHeight="1" x14ac:dyDescent="0.2">
      <c r="B1628" s="36"/>
      <c r="C1628" s="67"/>
      <c r="D1628" s="103"/>
      <c r="E1628" s="37"/>
      <c r="F1628" s="37"/>
      <c r="G1628" s="186"/>
    </row>
    <row r="1629" spans="2:7" ht="13.5" customHeight="1" x14ac:dyDescent="0.2">
      <c r="E1629" s="32"/>
      <c r="F1629" s="32"/>
    </row>
    <row r="1630" spans="2:7" ht="13.5" customHeight="1" x14ac:dyDescent="0.2">
      <c r="C1630" s="205" t="s">
        <v>324</v>
      </c>
      <c r="D1630" s="250" t="s">
        <v>53</v>
      </c>
      <c r="E1630" s="2">
        <v>1849</v>
      </c>
      <c r="F1630" s="215" t="s">
        <v>563</v>
      </c>
      <c r="G1630" s="101">
        <v>51</v>
      </c>
    </row>
    <row r="1631" spans="2:7" ht="13.5" customHeight="1" x14ac:dyDescent="0.2">
      <c r="C1631" s="201" t="s">
        <v>324</v>
      </c>
      <c r="D1631" s="247" t="s">
        <v>325</v>
      </c>
      <c r="E1631" s="5">
        <v>1848</v>
      </c>
      <c r="F1631" s="110" t="s">
        <v>331</v>
      </c>
      <c r="G1631" s="101">
        <v>73</v>
      </c>
    </row>
    <row r="1632" spans="2:7" ht="13.5" customHeight="1" x14ac:dyDescent="0.2">
      <c r="C1632" s="201"/>
      <c r="D1632" s="247"/>
      <c r="E1632" s="5"/>
      <c r="F1632" s="110"/>
    </row>
    <row r="1634" spans="2:7" ht="13.5" customHeight="1" thickBot="1" x14ac:dyDescent="0.25">
      <c r="B1634" s="55"/>
      <c r="C1634" s="59"/>
      <c r="D1634" s="246"/>
      <c r="E1634" s="54"/>
      <c r="F1634" s="54"/>
      <c r="G1634" s="189"/>
    </row>
    <row r="1635" spans="2:7" ht="13.5" customHeight="1" x14ac:dyDescent="0.2">
      <c r="B1635" s="36"/>
      <c r="C1635" s="67"/>
      <c r="D1635" s="103"/>
      <c r="E1635" s="37"/>
      <c r="F1635" s="37"/>
      <c r="G1635" s="186"/>
    </row>
    <row r="1636" spans="2:7" ht="13.5" customHeight="1" x14ac:dyDescent="0.2">
      <c r="B1636" s="80"/>
      <c r="C1636" s="172"/>
      <c r="D1636" s="41"/>
      <c r="E1636" s="32"/>
      <c r="F1636" s="32"/>
      <c r="G1636" s="198"/>
    </row>
    <row r="1637" spans="2:7" ht="13.5" customHeight="1" x14ac:dyDescent="0.2">
      <c r="B1637" s="81"/>
      <c r="C1637" s="29" t="s">
        <v>555</v>
      </c>
      <c r="D1637" s="49" t="s">
        <v>10</v>
      </c>
      <c r="E1637" s="7">
        <v>1824</v>
      </c>
      <c r="F1637" s="196" t="s">
        <v>564</v>
      </c>
      <c r="G1637" s="101">
        <f>SUM(1900-E1637)</f>
        <v>76</v>
      </c>
    </row>
    <row r="1638" spans="2:7" ht="13.5" customHeight="1" x14ac:dyDescent="0.2">
      <c r="B1638" s="81"/>
      <c r="C1638" s="27"/>
      <c r="D1638" s="42"/>
      <c r="E1638" s="7"/>
      <c r="F1638" s="196"/>
      <c r="G1638" s="216"/>
    </row>
    <row r="1639" spans="2:7" ht="13.5" customHeight="1" x14ac:dyDescent="0.2">
      <c r="B1639" s="70"/>
      <c r="F1639" s="31"/>
      <c r="G1639" s="190"/>
    </row>
    <row r="1640" spans="2:7" ht="13.5" customHeight="1" x14ac:dyDescent="0.2">
      <c r="B1640" s="48"/>
    </row>
    <row r="1641" spans="2:7" ht="13.5" customHeight="1" x14ac:dyDescent="0.2">
      <c r="B1641" s="48"/>
    </row>
    <row r="1642" spans="2:7" ht="13.5" customHeight="1" thickBot="1" x14ac:dyDescent="0.25">
      <c r="B1642" s="53"/>
      <c r="C1642" s="59"/>
      <c r="D1642" s="246"/>
      <c r="E1642" s="54"/>
      <c r="F1642" s="54"/>
      <c r="G1642" s="189"/>
    </row>
    <row r="1643" spans="2:7" ht="13.5" customHeight="1" x14ac:dyDescent="0.2">
      <c r="B1643" s="36"/>
      <c r="C1643" s="67"/>
      <c r="D1643" s="103"/>
      <c r="E1643" s="37"/>
      <c r="F1643" s="37"/>
      <c r="G1643" s="186"/>
    </row>
    <row r="1644" spans="2:7" ht="13.5" customHeight="1" x14ac:dyDescent="0.2">
      <c r="E1644" s="32"/>
      <c r="F1644" s="32"/>
      <c r="G1644" s="198"/>
    </row>
    <row r="1645" spans="2:7" ht="13.5" customHeight="1" x14ac:dyDescent="0.2">
      <c r="C1645" s="29" t="s">
        <v>422</v>
      </c>
      <c r="D1645" s="49" t="s">
        <v>73</v>
      </c>
      <c r="E1645" s="7">
        <v>1823</v>
      </c>
      <c r="F1645" s="7" t="s">
        <v>565</v>
      </c>
      <c r="G1645" s="101">
        <f>SUM(1899-E1645)</f>
        <v>76</v>
      </c>
    </row>
    <row r="1646" spans="2:7" ht="13.5" customHeight="1" x14ac:dyDescent="0.2">
      <c r="E1646" s="7"/>
      <c r="F1646" s="7"/>
      <c r="G1646" s="198"/>
    </row>
    <row r="1647" spans="2:7" ht="13.5" customHeight="1" x14ac:dyDescent="0.2">
      <c r="E1647" s="7"/>
      <c r="F1647" s="7"/>
      <c r="G1647" s="198"/>
    </row>
    <row r="1650" spans="2:7" ht="13.5" customHeight="1" thickBot="1" x14ac:dyDescent="0.25">
      <c r="B1650" s="55"/>
      <c r="C1650" s="59"/>
      <c r="D1650" s="246"/>
      <c r="E1650" s="54"/>
      <c r="F1650" s="54"/>
      <c r="G1650" s="189"/>
    </row>
    <row r="1651" spans="2:7" ht="13.5" customHeight="1" x14ac:dyDescent="0.2">
      <c r="B1651" s="39"/>
      <c r="C1651" s="67"/>
      <c r="D1651" s="103"/>
      <c r="E1651" s="37"/>
      <c r="F1651" s="37"/>
      <c r="G1651" s="186"/>
    </row>
    <row r="1652" spans="2:7" ht="13.5" customHeight="1" x14ac:dyDescent="0.2">
      <c r="B1652" s="48"/>
      <c r="E1652" s="40"/>
      <c r="F1652" s="40"/>
    </row>
    <row r="1653" spans="2:7" ht="13.5" customHeight="1" x14ac:dyDescent="0.2">
      <c r="B1653" s="48"/>
      <c r="C1653" s="24" t="s">
        <v>556</v>
      </c>
      <c r="D1653" s="74" t="s">
        <v>557</v>
      </c>
      <c r="E1653" s="11">
        <v>1818</v>
      </c>
      <c r="F1653" s="11" t="s">
        <v>566</v>
      </c>
      <c r="G1653" s="101">
        <f>SUM(1897-E1653)</f>
        <v>79</v>
      </c>
    </row>
    <row r="1654" spans="2:7" ht="13.5" customHeight="1" x14ac:dyDescent="0.2">
      <c r="B1654" s="48"/>
      <c r="C1654" s="29" t="s">
        <v>556</v>
      </c>
      <c r="D1654" s="49" t="s">
        <v>196</v>
      </c>
      <c r="E1654" s="7">
        <v>1807</v>
      </c>
      <c r="F1654" s="196" t="s">
        <v>570</v>
      </c>
      <c r="G1654" s="101">
        <f>SUM(1900-E1654)</f>
        <v>93</v>
      </c>
    </row>
    <row r="1655" spans="2:7" ht="13.5" customHeight="1" x14ac:dyDescent="0.2">
      <c r="B1655" s="48"/>
    </row>
    <row r="1656" spans="2:7" ht="13.5" customHeight="1" x14ac:dyDescent="0.2">
      <c r="B1656" s="48"/>
      <c r="E1656" s="40"/>
      <c r="F1656" s="40"/>
      <c r="G1656" s="198"/>
    </row>
    <row r="1657" spans="2:7" ht="13.5" customHeight="1" x14ac:dyDescent="0.2">
      <c r="B1657" s="48"/>
      <c r="C1657" s="40"/>
      <c r="E1657" s="40"/>
      <c r="F1657" s="40"/>
      <c r="G1657" s="46"/>
    </row>
    <row r="1658" spans="2:7" ht="13.5" customHeight="1" thickBot="1" x14ac:dyDescent="0.25">
      <c r="B1658" s="53"/>
      <c r="C1658" s="59"/>
      <c r="D1658" s="246"/>
      <c r="E1658" s="54"/>
      <c r="F1658" s="54"/>
      <c r="G1658" s="189"/>
    </row>
    <row r="1659" spans="2:7" ht="13.5" customHeight="1" x14ac:dyDescent="0.2">
      <c r="B1659" s="36"/>
      <c r="C1659" s="67"/>
      <c r="D1659" s="103"/>
      <c r="E1659" s="37"/>
      <c r="F1659" s="37"/>
      <c r="G1659" s="186"/>
    </row>
    <row r="1660" spans="2:7" ht="13.5" customHeight="1" x14ac:dyDescent="0.2">
      <c r="E1660" s="40"/>
      <c r="F1660" s="40"/>
    </row>
    <row r="1661" spans="2:7" ht="13.5" customHeight="1" x14ac:dyDescent="0.2">
      <c r="C1661" s="24" t="s">
        <v>558</v>
      </c>
      <c r="D1661" s="74" t="s">
        <v>56</v>
      </c>
      <c r="E1661" s="11">
        <v>1828</v>
      </c>
      <c r="F1661" s="114" t="s">
        <v>567</v>
      </c>
      <c r="G1661" s="101">
        <f>SUM(1901-E1661)</f>
        <v>73</v>
      </c>
    </row>
    <row r="1662" spans="2:7" ht="13.5" customHeight="1" x14ac:dyDescent="0.2">
      <c r="C1662" s="25" t="s">
        <v>558</v>
      </c>
      <c r="D1662" s="42" t="s">
        <v>285</v>
      </c>
      <c r="E1662" s="8">
        <v>1832</v>
      </c>
      <c r="F1662" s="8" t="s">
        <v>571</v>
      </c>
      <c r="G1662" s="190">
        <f>SUM(1907-E1662)</f>
        <v>75</v>
      </c>
    </row>
    <row r="1663" spans="2:7" ht="13.5" customHeight="1" x14ac:dyDescent="0.2">
      <c r="E1663" s="40"/>
      <c r="F1663" s="40"/>
      <c r="G1663" s="46"/>
    </row>
    <row r="1664" spans="2:7" ht="13.5" customHeight="1" x14ac:dyDescent="0.2">
      <c r="E1664" s="40"/>
      <c r="F1664" s="40"/>
      <c r="G1664" s="46"/>
    </row>
    <row r="1665" spans="2:7" ht="13.5" customHeight="1" thickBot="1" x14ac:dyDescent="0.25">
      <c r="B1665" s="55"/>
      <c r="C1665" s="59"/>
      <c r="D1665" s="246"/>
      <c r="E1665" s="217"/>
      <c r="F1665" s="217"/>
      <c r="G1665" s="218"/>
    </row>
    <row r="1666" spans="2:7" ht="13.5" customHeight="1" x14ac:dyDescent="0.2">
      <c r="B1666" s="36"/>
      <c r="C1666" s="67"/>
      <c r="D1666" s="103"/>
      <c r="E1666" s="37"/>
      <c r="F1666" s="37"/>
      <c r="G1666" s="186"/>
    </row>
    <row r="1667" spans="2:7" ht="13.5" customHeight="1" x14ac:dyDescent="0.2">
      <c r="E1667" s="32"/>
      <c r="F1667" s="32"/>
    </row>
    <row r="1668" spans="2:7" ht="13.5" customHeight="1" x14ac:dyDescent="0.2">
      <c r="C1668" s="25" t="s">
        <v>559</v>
      </c>
      <c r="D1668" s="42" t="s">
        <v>560</v>
      </c>
      <c r="E1668" s="8">
        <v>1919</v>
      </c>
      <c r="F1668" s="8" t="s">
        <v>568</v>
      </c>
      <c r="G1668" s="101">
        <v>3</v>
      </c>
    </row>
    <row r="1669" spans="2:7" ht="13.5" customHeight="1" x14ac:dyDescent="0.2">
      <c r="E1669" s="8"/>
      <c r="F1669" s="8"/>
    </row>
    <row r="1672" spans="2:7" ht="13.5" customHeight="1" thickBot="1" x14ac:dyDescent="0.25">
      <c r="B1672" s="55"/>
      <c r="C1672" s="59"/>
      <c r="D1672" s="246"/>
      <c r="E1672" s="54"/>
      <c r="F1672" s="54"/>
      <c r="G1672" s="189"/>
    </row>
    <row r="1673" spans="2:7" ht="13.5" customHeight="1" x14ac:dyDescent="0.2">
      <c r="B1673" s="39"/>
      <c r="C1673" s="67"/>
      <c r="D1673" s="103"/>
      <c r="E1673" s="37"/>
      <c r="F1673" s="37"/>
      <c r="G1673" s="186"/>
    </row>
    <row r="1674" spans="2:7" ht="13.5" customHeight="1" x14ac:dyDescent="0.2">
      <c r="B1674" s="45"/>
      <c r="E1674" s="40"/>
      <c r="F1674" s="40"/>
    </row>
    <row r="1675" spans="2:7" ht="13.5" customHeight="1" x14ac:dyDescent="0.2">
      <c r="B1675" s="45"/>
      <c r="E1675" s="40"/>
      <c r="F1675" s="40"/>
      <c r="G1675" s="191"/>
    </row>
    <row r="1676" spans="2:7" ht="13.5" customHeight="1" x14ac:dyDescent="0.2">
      <c r="B1676" s="45"/>
      <c r="C1676" s="172" t="s">
        <v>555</v>
      </c>
      <c r="D1676" s="42" t="s">
        <v>196</v>
      </c>
      <c r="E1676" s="27">
        <v>1819</v>
      </c>
      <c r="F1676" s="8" t="s">
        <v>574</v>
      </c>
      <c r="G1676" s="190">
        <f>SUM(1913-E1676)</f>
        <v>94</v>
      </c>
    </row>
    <row r="1677" spans="2:7" ht="13.5" customHeight="1" x14ac:dyDescent="0.2">
      <c r="B1677" s="45"/>
      <c r="C1677" s="172" t="s">
        <v>555</v>
      </c>
      <c r="D1677" s="42" t="s">
        <v>10</v>
      </c>
      <c r="E1677" s="27"/>
      <c r="F1677" s="8"/>
      <c r="G1677" s="190"/>
    </row>
    <row r="1678" spans="2:7" ht="13.5" customHeight="1" x14ac:dyDescent="0.2">
      <c r="B1678" s="45"/>
      <c r="E1678" s="40"/>
      <c r="F1678" s="40"/>
      <c r="G1678" s="190"/>
    </row>
    <row r="1679" spans="2:7" ht="13.5" customHeight="1" x14ac:dyDescent="0.2">
      <c r="B1679" s="45"/>
    </row>
    <row r="1680" spans="2:7" ht="13.5" customHeight="1" thickBot="1" x14ac:dyDescent="0.25">
      <c r="B1680" s="55"/>
      <c r="C1680" s="59"/>
      <c r="D1680" s="246"/>
      <c r="E1680" s="54"/>
      <c r="F1680" s="54"/>
      <c r="G1680" s="189"/>
    </row>
    <row r="1681" spans="2:7" ht="13.5" customHeight="1" x14ac:dyDescent="0.2">
      <c r="B1681" s="36"/>
      <c r="C1681" s="67"/>
      <c r="D1681" s="103"/>
      <c r="E1681" s="37"/>
      <c r="F1681" s="37"/>
      <c r="G1681" s="186"/>
    </row>
    <row r="1682" spans="2:7" ht="13.5" customHeight="1" x14ac:dyDescent="0.2">
      <c r="B1682" s="48"/>
      <c r="E1682" s="32"/>
      <c r="F1682" s="32"/>
    </row>
    <row r="1683" spans="2:7" ht="13.5" customHeight="1" x14ac:dyDescent="0.2">
      <c r="B1683" s="48"/>
      <c r="C1683" s="25" t="s">
        <v>572</v>
      </c>
      <c r="D1683" s="42" t="s">
        <v>10</v>
      </c>
      <c r="E1683" s="8">
        <v>1826</v>
      </c>
      <c r="F1683" s="8" t="s">
        <v>575</v>
      </c>
      <c r="G1683" s="190">
        <f>SUM(1908-E1683)</f>
        <v>82</v>
      </c>
    </row>
    <row r="1684" spans="2:7" ht="13.5" customHeight="1" x14ac:dyDescent="0.2">
      <c r="B1684" s="48"/>
      <c r="C1684" s="25" t="s">
        <v>572</v>
      </c>
      <c r="D1684" s="42" t="s">
        <v>85</v>
      </c>
      <c r="E1684" s="8">
        <v>1816</v>
      </c>
      <c r="F1684" s="8" t="s">
        <v>577</v>
      </c>
      <c r="G1684" s="190">
        <f>SUM(1908-E1684)</f>
        <v>92</v>
      </c>
    </row>
    <row r="1685" spans="2:7" ht="13.5" customHeight="1" x14ac:dyDescent="0.2">
      <c r="B1685" s="48"/>
      <c r="C1685" s="25"/>
      <c r="D1685" s="42"/>
      <c r="E1685" s="8"/>
      <c r="F1685" s="8"/>
      <c r="G1685" s="190"/>
    </row>
    <row r="1686" spans="2:7" ht="13.5" customHeight="1" x14ac:dyDescent="0.2">
      <c r="B1686" s="48"/>
      <c r="C1686" s="25"/>
      <c r="D1686" s="42"/>
      <c r="E1686" s="8"/>
      <c r="F1686" s="8"/>
      <c r="G1686" s="190"/>
    </row>
    <row r="1687" spans="2:7" ht="13.5" customHeight="1" thickBot="1" x14ac:dyDescent="0.25">
      <c r="B1687" s="55"/>
      <c r="C1687" s="59"/>
      <c r="D1687" s="246"/>
      <c r="E1687" s="54"/>
      <c r="F1687" s="54"/>
      <c r="G1687" s="189"/>
    </row>
    <row r="1688" spans="2:7" ht="13.5" customHeight="1" x14ac:dyDescent="0.2">
      <c r="B1688" s="36"/>
      <c r="C1688" s="67"/>
      <c r="D1688" s="103"/>
      <c r="E1688" s="37"/>
      <c r="F1688" s="37"/>
      <c r="G1688" s="186"/>
    </row>
    <row r="1689" spans="2:7" ht="13.5" customHeight="1" x14ac:dyDescent="0.2">
      <c r="E1689" s="32"/>
      <c r="F1689" s="32"/>
    </row>
    <row r="1690" spans="2:7" ht="13.5" customHeight="1" x14ac:dyDescent="0.2">
      <c r="C1690" s="25" t="s">
        <v>573</v>
      </c>
      <c r="D1690" s="42" t="s">
        <v>68</v>
      </c>
      <c r="E1690" s="8">
        <v>1861</v>
      </c>
      <c r="F1690" s="8" t="s">
        <v>576</v>
      </c>
      <c r="G1690" s="190">
        <f>SUM(1915-E1690)</f>
        <v>54</v>
      </c>
    </row>
    <row r="1691" spans="2:7" ht="13.5" customHeight="1" x14ac:dyDescent="0.2">
      <c r="E1691" s="8"/>
      <c r="F1691" s="8"/>
      <c r="G1691" s="190"/>
    </row>
    <row r="1695" spans="2:7" ht="13.5" customHeight="1" thickBot="1" x14ac:dyDescent="0.25">
      <c r="B1695" s="55"/>
      <c r="C1695" s="59"/>
      <c r="D1695" s="246"/>
      <c r="E1695" s="54"/>
      <c r="F1695" s="54"/>
      <c r="G1695" s="189"/>
    </row>
    <row r="1696" spans="2:7" ht="13.5" customHeight="1" x14ac:dyDescent="0.2">
      <c r="B1696" s="36"/>
      <c r="C1696" s="67"/>
      <c r="D1696" s="103"/>
      <c r="E1696" s="37"/>
      <c r="F1696" s="37"/>
      <c r="G1696" s="186"/>
    </row>
    <row r="1698" spans="2:7" ht="13.5" customHeight="1" x14ac:dyDescent="0.2">
      <c r="D1698" s="49" t="s">
        <v>579</v>
      </c>
    </row>
    <row r="1704" spans="2:7" ht="13.5" customHeight="1" thickBot="1" x14ac:dyDescent="0.25">
      <c r="B1704" s="55"/>
      <c r="C1704" s="59"/>
      <c r="D1704" s="246"/>
      <c r="E1704" s="54"/>
      <c r="F1704" s="54"/>
      <c r="G1704" s="189"/>
    </row>
    <row r="1705" spans="2:7" ht="13.5" customHeight="1" x14ac:dyDescent="0.2">
      <c r="B1705" s="39"/>
      <c r="C1705" s="67"/>
      <c r="D1705" s="103"/>
      <c r="E1705" s="37"/>
      <c r="F1705" s="37"/>
      <c r="G1705" s="186"/>
    </row>
    <row r="1706" spans="2:7" ht="13.5" customHeight="1" x14ac:dyDescent="0.2">
      <c r="B1706" s="45"/>
      <c r="E1706" s="32"/>
      <c r="F1706" s="32"/>
    </row>
    <row r="1707" spans="2:7" ht="13.5" customHeight="1" x14ac:dyDescent="0.2">
      <c r="B1707" s="45"/>
      <c r="C1707" s="24" t="s">
        <v>489</v>
      </c>
      <c r="D1707" s="74" t="s">
        <v>10</v>
      </c>
      <c r="E1707" s="100">
        <v>1834</v>
      </c>
      <c r="F1707" s="31" t="s">
        <v>580</v>
      </c>
      <c r="G1707" s="101">
        <v>53</v>
      </c>
    </row>
    <row r="1708" spans="2:7" ht="13.5" customHeight="1" x14ac:dyDescent="0.2">
      <c r="B1708" s="45"/>
      <c r="C1708" s="29" t="s">
        <v>489</v>
      </c>
      <c r="D1708" s="42" t="s">
        <v>128</v>
      </c>
      <c r="E1708" s="100">
        <v>1858</v>
      </c>
      <c r="F1708" s="31" t="s">
        <v>586</v>
      </c>
      <c r="G1708" s="101">
        <v>35</v>
      </c>
    </row>
    <row r="1709" spans="2:7" ht="13.5" customHeight="1" x14ac:dyDescent="0.2">
      <c r="B1709" s="45"/>
    </row>
    <row r="1710" spans="2:7" ht="13.5" customHeight="1" x14ac:dyDescent="0.2">
      <c r="B1710" s="45"/>
    </row>
    <row r="1712" spans="2:7" ht="13.5" customHeight="1" thickBot="1" x14ac:dyDescent="0.25">
      <c r="B1712" s="55"/>
      <c r="C1712" s="59"/>
      <c r="D1712" s="246"/>
      <c r="E1712" s="217"/>
      <c r="F1712" s="54"/>
      <c r="G1712" s="189"/>
    </row>
    <row r="1713" spans="2:7" ht="13.5" customHeight="1" x14ac:dyDescent="0.2">
      <c r="B1713" s="69"/>
      <c r="C1713" s="67"/>
      <c r="D1713" s="103"/>
      <c r="E1713" s="37"/>
      <c r="F1713" s="37"/>
      <c r="G1713" s="186"/>
    </row>
    <row r="1714" spans="2:7" ht="13.5" customHeight="1" x14ac:dyDescent="0.2">
      <c r="B1714" s="70"/>
    </row>
    <row r="1715" spans="2:7" ht="13.5" customHeight="1" x14ac:dyDescent="0.2">
      <c r="B1715" s="70"/>
      <c r="E1715" s="32"/>
      <c r="F1715" s="32"/>
    </row>
    <row r="1716" spans="2:7" ht="13.5" customHeight="1" x14ac:dyDescent="0.2">
      <c r="B1716" s="70"/>
      <c r="C1716" s="29" t="s">
        <v>581</v>
      </c>
      <c r="D1716" s="49" t="s">
        <v>189</v>
      </c>
      <c r="E1716" s="7">
        <v>1850</v>
      </c>
      <c r="F1716" s="7" t="s">
        <v>585</v>
      </c>
      <c r="G1716" s="101">
        <v>41</v>
      </c>
    </row>
    <row r="1717" spans="2:7" ht="13.5" customHeight="1" x14ac:dyDescent="0.2">
      <c r="B1717" s="70"/>
      <c r="E1717" s="7"/>
      <c r="F1717" s="7"/>
      <c r="G1717" s="198"/>
    </row>
    <row r="1718" spans="2:7" ht="13.5" customHeight="1" x14ac:dyDescent="0.2">
      <c r="B1718" s="70"/>
    </row>
    <row r="1719" spans="2:7" ht="13.5" customHeight="1" x14ac:dyDescent="0.2">
      <c r="B1719" s="70"/>
    </row>
    <row r="1720" spans="2:7" ht="13.5" customHeight="1" thickBot="1" x14ac:dyDescent="0.25">
      <c r="B1720" s="71"/>
      <c r="C1720" s="59"/>
      <c r="D1720" s="246"/>
      <c r="E1720" s="54"/>
      <c r="F1720" s="54"/>
      <c r="G1720" s="189"/>
    </row>
    <row r="1721" spans="2:7" ht="13.5" customHeight="1" x14ac:dyDescent="0.2">
      <c r="B1721" s="36"/>
      <c r="C1721" s="67"/>
      <c r="D1721" s="103"/>
      <c r="E1721" s="37"/>
      <c r="F1721" s="37"/>
      <c r="G1721" s="186"/>
    </row>
    <row r="1722" spans="2:7" ht="13.5" customHeight="1" x14ac:dyDescent="0.2">
      <c r="E1722" s="24" t="s">
        <v>578</v>
      </c>
      <c r="F1722" s="11" t="s">
        <v>378</v>
      </c>
      <c r="G1722" s="219"/>
    </row>
    <row r="1723" spans="2:7" ht="13.5" customHeight="1" x14ac:dyDescent="0.2">
      <c r="E1723" s="11">
        <v>1834</v>
      </c>
      <c r="F1723" s="114" t="s">
        <v>582</v>
      </c>
      <c r="G1723" s="101">
        <f>SUM(1902 -E1723)</f>
        <v>68</v>
      </c>
    </row>
    <row r="1724" spans="2:7" ht="13.5" customHeight="1" x14ac:dyDescent="0.2">
      <c r="E1724" s="11"/>
      <c r="F1724" s="114"/>
      <c r="G1724" s="220"/>
    </row>
    <row r="1728" spans="2:7" ht="13.5" customHeight="1" x14ac:dyDescent="0.2">
      <c r="B1728" s="70"/>
    </row>
    <row r="1729" spans="2:7" ht="13.5" customHeight="1" thickBot="1" x14ac:dyDescent="0.25">
      <c r="B1729" s="71"/>
      <c r="C1729" s="59"/>
      <c r="D1729" s="246"/>
      <c r="E1729" s="54"/>
      <c r="F1729" s="54"/>
      <c r="G1729" s="189"/>
    </row>
    <row r="1730" spans="2:7" ht="13.5" customHeight="1" x14ac:dyDescent="0.2">
      <c r="B1730" s="36"/>
      <c r="C1730" s="67"/>
      <c r="D1730" s="103"/>
      <c r="E1730" s="37"/>
      <c r="F1730" s="37"/>
      <c r="G1730" s="186"/>
    </row>
    <row r="1731" spans="2:7" ht="13.5" customHeight="1" x14ac:dyDescent="0.2">
      <c r="E1731" s="206" t="s">
        <v>249</v>
      </c>
      <c r="F1731" s="135" t="s">
        <v>286</v>
      </c>
    </row>
    <row r="1732" spans="2:7" ht="13.5" customHeight="1" x14ac:dyDescent="0.2">
      <c r="E1732" s="135">
        <v>1871</v>
      </c>
      <c r="F1732" s="8" t="s">
        <v>583</v>
      </c>
      <c r="G1732" s="101">
        <v>57</v>
      </c>
    </row>
    <row r="1733" spans="2:7" ht="13.5" customHeight="1" x14ac:dyDescent="0.2">
      <c r="E1733" s="135"/>
      <c r="F1733" s="8"/>
    </row>
    <row r="1735" spans="2:7" ht="13.5" customHeight="1" x14ac:dyDescent="0.2">
      <c r="E1735" s="209" t="s">
        <v>249</v>
      </c>
      <c r="F1735" s="140" t="s">
        <v>588</v>
      </c>
    </row>
    <row r="1736" spans="2:7" ht="13.5" customHeight="1" x14ac:dyDescent="0.2">
      <c r="E1736" s="140">
        <v>1905</v>
      </c>
      <c r="F1736" s="140" t="s">
        <v>589</v>
      </c>
      <c r="G1736" s="190">
        <f>SUM(1908-E1736)</f>
        <v>3</v>
      </c>
    </row>
    <row r="1738" spans="2:7" ht="13.5" customHeight="1" thickBot="1" x14ac:dyDescent="0.25">
      <c r="B1738" s="55"/>
      <c r="C1738" s="59"/>
      <c r="D1738" s="246"/>
      <c r="E1738" s="54"/>
      <c r="F1738" s="54"/>
      <c r="G1738" s="189"/>
    </row>
    <row r="1739" spans="2:7" ht="13.5" customHeight="1" x14ac:dyDescent="0.2">
      <c r="B1739" s="36"/>
      <c r="C1739" s="67"/>
      <c r="D1739" s="103"/>
      <c r="E1739" s="37"/>
      <c r="F1739" s="37"/>
      <c r="G1739" s="186"/>
    </row>
    <row r="1741" spans="2:7" ht="13.5" customHeight="1" x14ac:dyDescent="0.2">
      <c r="E1741" s="25" t="s">
        <v>584</v>
      </c>
      <c r="F1741" s="8" t="s">
        <v>12</v>
      </c>
    </row>
    <row r="1742" spans="2:7" ht="13.5" customHeight="1" x14ac:dyDescent="0.2">
      <c r="E1742" s="8">
        <v>1894</v>
      </c>
      <c r="F1742" s="8" t="s">
        <v>587</v>
      </c>
      <c r="G1742" s="190">
        <f>SUM(1918-E1742)</f>
        <v>24</v>
      </c>
    </row>
    <row r="1747" spans="2:7" ht="13.5" customHeight="1" thickBot="1" x14ac:dyDescent="0.25">
      <c r="B1747" s="55"/>
      <c r="C1747" s="59"/>
      <c r="D1747" s="246"/>
      <c r="E1747" s="54"/>
      <c r="F1747" s="54"/>
      <c r="G1747" s="189"/>
    </row>
    <row r="1748" spans="2:7" ht="13.5" customHeight="1" x14ac:dyDescent="0.2">
      <c r="B1748" s="78"/>
      <c r="C1748" s="67"/>
      <c r="D1748" s="103"/>
      <c r="E1748" s="37"/>
      <c r="F1748" s="37"/>
      <c r="G1748" s="186"/>
    </row>
    <row r="1749" spans="2:7" ht="13.5" customHeight="1" x14ac:dyDescent="0.2">
      <c r="B1749" s="76"/>
      <c r="D1749" s="73" t="s">
        <v>590</v>
      </c>
      <c r="E1749" s="11" t="s">
        <v>56</v>
      </c>
    </row>
    <row r="1750" spans="2:7" ht="13.5" customHeight="1" x14ac:dyDescent="0.2">
      <c r="D1750" s="74">
        <v>1857</v>
      </c>
      <c r="E1750" s="114" t="s">
        <v>595</v>
      </c>
      <c r="F1750" s="100">
        <v>46</v>
      </c>
    </row>
    <row r="1751" spans="2:7" ht="13.5" customHeight="1" x14ac:dyDescent="0.2">
      <c r="D1751" s="74"/>
      <c r="E1751" s="114"/>
    </row>
    <row r="1752" spans="2:7" ht="13.5" customHeight="1" x14ac:dyDescent="0.2">
      <c r="D1752" s="74"/>
      <c r="E1752" s="114"/>
    </row>
    <row r="1756" spans="2:7" ht="13.5" customHeight="1" thickBot="1" x14ac:dyDescent="0.25">
      <c r="B1756" s="71"/>
      <c r="C1756" s="59"/>
      <c r="D1756" s="246"/>
      <c r="E1756" s="54"/>
      <c r="F1756" s="54"/>
      <c r="G1756" s="189"/>
    </row>
    <row r="1757" spans="2:7" ht="13.5" customHeight="1" x14ac:dyDescent="0.2">
      <c r="B1757" s="78"/>
      <c r="C1757" s="67"/>
      <c r="D1757" s="251"/>
      <c r="E1757" s="37"/>
      <c r="F1757" s="37"/>
      <c r="G1757" s="186"/>
    </row>
    <row r="1758" spans="2:7" ht="13.5" customHeight="1" x14ac:dyDescent="0.2">
      <c r="D1758" s="89" t="s">
        <v>600</v>
      </c>
      <c r="E1758" s="7" t="s">
        <v>84</v>
      </c>
    </row>
    <row r="1759" spans="2:7" ht="13.5" customHeight="1" x14ac:dyDescent="0.2">
      <c r="B1759" s="76"/>
      <c r="D1759" s="49">
        <v>1828</v>
      </c>
      <c r="E1759" s="7" t="s">
        <v>608</v>
      </c>
      <c r="F1759" s="100">
        <f>SUM(1885-D1759)</f>
        <v>57</v>
      </c>
    </row>
    <row r="1760" spans="2:7" ht="13.5" customHeight="1" x14ac:dyDescent="0.2">
      <c r="B1760" s="76"/>
      <c r="E1760" s="7"/>
    </row>
    <row r="1761" spans="2:7" ht="13.5" customHeight="1" x14ac:dyDescent="0.2">
      <c r="D1761" s="41" t="s">
        <v>600</v>
      </c>
      <c r="E1761" s="8" t="s">
        <v>42</v>
      </c>
    </row>
    <row r="1762" spans="2:7" ht="13.5" customHeight="1" x14ac:dyDescent="0.2">
      <c r="D1762" s="42">
        <v>1830</v>
      </c>
      <c r="E1762" s="8" t="s">
        <v>616</v>
      </c>
      <c r="F1762" s="31">
        <f>SUM(1918-D1762)</f>
        <v>88</v>
      </c>
    </row>
    <row r="1765" spans="2:7" ht="13.5" customHeight="1" thickBot="1" x14ac:dyDescent="0.25">
      <c r="B1765" s="55"/>
      <c r="C1765" s="59"/>
      <c r="D1765" s="246"/>
      <c r="E1765" s="54"/>
      <c r="F1765" s="54"/>
      <c r="G1765" s="189"/>
    </row>
    <row r="1766" spans="2:7" ht="13.5" customHeight="1" x14ac:dyDescent="0.2">
      <c r="B1766" s="36"/>
      <c r="C1766" s="67"/>
      <c r="D1766" s="103"/>
      <c r="E1766" s="37"/>
      <c r="F1766" s="37"/>
      <c r="G1766" s="186"/>
    </row>
    <row r="1774" spans="2:7" ht="13.5" customHeight="1" thickBot="1" x14ac:dyDescent="0.25">
      <c r="B1774" s="55"/>
      <c r="C1774" s="59"/>
      <c r="D1774" s="246"/>
      <c r="E1774" s="54"/>
      <c r="F1774" s="54"/>
      <c r="G1774" s="189"/>
    </row>
    <row r="1775" spans="2:7" ht="13.5" customHeight="1" x14ac:dyDescent="0.2">
      <c r="B1775" s="36"/>
      <c r="C1775" s="67"/>
      <c r="D1775" s="103"/>
      <c r="E1775" s="37"/>
      <c r="F1775" s="37"/>
      <c r="G1775" s="186"/>
    </row>
    <row r="1776" spans="2:7" ht="13.5" customHeight="1" x14ac:dyDescent="0.2">
      <c r="E1776" s="29" t="s">
        <v>601</v>
      </c>
      <c r="F1776" s="7" t="s">
        <v>70</v>
      </c>
    </row>
    <row r="1777" spans="2:7" ht="13.5" customHeight="1" x14ac:dyDescent="0.2">
      <c r="E1777" s="7">
        <v>1884</v>
      </c>
      <c r="F1777" s="8" t="s">
        <v>609</v>
      </c>
      <c r="G1777" s="101">
        <v>20</v>
      </c>
    </row>
    <row r="1778" spans="2:7" ht="13.5" customHeight="1" x14ac:dyDescent="0.2">
      <c r="E1778" s="7"/>
      <c r="F1778" s="8"/>
    </row>
    <row r="1779" spans="2:7" ht="13.5" customHeight="1" x14ac:dyDescent="0.2">
      <c r="E1779" s="24" t="s">
        <v>601</v>
      </c>
      <c r="F1779" s="11" t="s">
        <v>365</v>
      </c>
    </row>
    <row r="1780" spans="2:7" ht="13.5" customHeight="1" x14ac:dyDescent="0.2">
      <c r="E1780" s="11">
        <v>1887</v>
      </c>
      <c r="F1780" s="7" t="s">
        <v>617</v>
      </c>
      <c r="G1780" s="101">
        <v>1</v>
      </c>
    </row>
    <row r="1783" spans="2:7" ht="13.5" customHeight="1" thickBot="1" x14ac:dyDescent="0.25">
      <c r="B1783" s="55"/>
      <c r="C1783" s="59"/>
      <c r="D1783" s="246"/>
      <c r="E1783" s="54"/>
      <c r="F1783" s="54"/>
      <c r="G1783" s="189"/>
    </row>
    <row r="1784" spans="2:7" ht="13.5" customHeight="1" x14ac:dyDescent="0.2">
      <c r="B1784" s="36"/>
      <c r="C1784" s="67"/>
      <c r="D1784" s="103"/>
      <c r="E1784" s="37"/>
      <c r="F1784" s="37"/>
      <c r="G1784" s="186"/>
    </row>
    <row r="1785" spans="2:7" ht="13.5" customHeight="1" x14ac:dyDescent="0.2">
      <c r="E1785" s="24" t="s">
        <v>591</v>
      </c>
      <c r="F1785" s="11" t="s">
        <v>95</v>
      </c>
    </row>
    <row r="1786" spans="2:7" ht="13.5" customHeight="1" x14ac:dyDescent="0.2">
      <c r="E1786" s="11">
        <v>1805</v>
      </c>
      <c r="F1786" s="11" t="s">
        <v>596</v>
      </c>
      <c r="G1786" s="221">
        <v>83</v>
      </c>
    </row>
    <row r="1787" spans="2:7" ht="13.5" customHeight="1" x14ac:dyDescent="0.2">
      <c r="E1787" s="11"/>
      <c r="F1787" s="11"/>
      <c r="G1787" s="221"/>
    </row>
    <row r="1788" spans="2:7" ht="13.5" customHeight="1" x14ac:dyDescent="0.2">
      <c r="E1788" s="11"/>
      <c r="F1788" s="11"/>
      <c r="G1788" s="221"/>
    </row>
    <row r="1792" spans="2:7" ht="13.5" customHeight="1" thickBot="1" x14ac:dyDescent="0.25">
      <c r="B1792" s="55"/>
      <c r="C1792" s="59"/>
      <c r="D1792" s="246"/>
      <c r="E1792" s="54"/>
      <c r="F1792" s="54"/>
      <c r="G1792" s="189"/>
    </row>
    <row r="1793" spans="2:7" ht="13.5" customHeight="1" x14ac:dyDescent="0.2">
      <c r="B1793" s="69"/>
      <c r="C1793" s="67"/>
      <c r="D1793" s="252"/>
      <c r="E1793" s="37"/>
      <c r="F1793" s="37"/>
      <c r="G1793" s="186"/>
    </row>
    <row r="1794" spans="2:7" ht="13.5" customHeight="1" x14ac:dyDescent="0.2">
      <c r="B1794" s="70"/>
      <c r="E1794" s="24" t="s">
        <v>592</v>
      </c>
      <c r="F1794" s="11" t="s">
        <v>593</v>
      </c>
    </row>
    <row r="1795" spans="2:7" ht="13.5" customHeight="1" x14ac:dyDescent="0.2">
      <c r="B1795" s="70"/>
      <c r="E1795" s="100">
        <v>1865</v>
      </c>
      <c r="F1795" s="31" t="s">
        <v>597</v>
      </c>
      <c r="G1795" s="101">
        <v>37</v>
      </c>
    </row>
    <row r="1796" spans="2:7" ht="13.5" customHeight="1" x14ac:dyDescent="0.2">
      <c r="B1796" s="70"/>
      <c r="F1796" s="31"/>
    </row>
    <row r="1797" spans="2:7" ht="13.5" customHeight="1" x14ac:dyDescent="0.2">
      <c r="B1797" s="70"/>
      <c r="F1797" s="31"/>
    </row>
    <row r="1798" spans="2:7" ht="13.5" customHeight="1" x14ac:dyDescent="0.2">
      <c r="B1798" s="70"/>
      <c r="E1798" s="222"/>
    </row>
    <row r="1799" spans="2:7" ht="13.5" customHeight="1" x14ac:dyDescent="0.2">
      <c r="B1799" s="70"/>
    </row>
    <row r="1800" spans="2:7" ht="13.5" customHeight="1" x14ac:dyDescent="0.2">
      <c r="B1800" s="70"/>
    </row>
    <row r="1801" spans="2:7" ht="13.5" customHeight="1" thickBot="1" x14ac:dyDescent="0.25">
      <c r="B1801" s="55"/>
      <c r="C1801" s="59"/>
      <c r="D1801" s="246"/>
      <c r="E1801" s="54"/>
      <c r="F1801" s="54"/>
      <c r="G1801" s="189"/>
    </row>
    <row r="1802" spans="2:7" ht="13.5" customHeight="1" x14ac:dyDescent="0.2">
      <c r="B1802" s="70"/>
    </row>
    <row r="1803" spans="2:7" ht="13.5" customHeight="1" x14ac:dyDescent="0.2">
      <c r="B1803" s="70"/>
      <c r="E1803" s="24" t="s">
        <v>594</v>
      </c>
      <c r="F1803" s="11" t="s">
        <v>524</v>
      </c>
      <c r="G1803" s="219"/>
    </row>
    <row r="1804" spans="2:7" ht="13.5" customHeight="1" x14ac:dyDescent="0.2">
      <c r="B1804" s="70"/>
      <c r="E1804" s="11">
        <v>1820</v>
      </c>
      <c r="F1804" s="114" t="s">
        <v>598</v>
      </c>
      <c r="G1804" s="101">
        <f>SUM(1902 -E1804)</f>
        <v>82</v>
      </c>
    </row>
    <row r="1805" spans="2:7" ht="13.5" customHeight="1" x14ac:dyDescent="0.2">
      <c r="B1805" s="70"/>
      <c r="E1805" s="11"/>
      <c r="F1805" s="114"/>
    </row>
    <row r="1806" spans="2:7" ht="13.5" customHeight="1" x14ac:dyDescent="0.2">
      <c r="B1806" s="70"/>
      <c r="E1806" s="11"/>
      <c r="F1806" s="114"/>
    </row>
    <row r="1807" spans="2:7" ht="13.5" customHeight="1" x14ac:dyDescent="0.2">
      <c r="B1807" s="70"/>
      <c r="E1807" s="25" t="s">
        <v>594</v>
      </c>
      <c r="F1807" s="8" t="s">
        <v>270</v>
      </c>
    </row>
    <row r="1808" spans="2:7" ht="13.5" customHeight="1" x14ac:dyDescent="0.2">
      <c r="B1808" s="70"/>
      <c r="E1808" s="8">
        <v>1829</v>
      </c>
      <c r="F1808" s="8" t="s">
        <v>599</v>
      </c>
      <c r="G1808" s="190">
        <f>SUM(1909-E1808)</f>
        <v>80</v>
      </c>
    </row>
    <row r="1809" spans="2:7" ht="13.5" customHeight="1" x14ac:dyDescent="0.2">
      <c r="B1809" s="70"/>
    </row>
    <row r="1810" spans="2:7" ht="13.5" customHeight="1" thickBot="1" x14ac:dyDescent="0.25">
      <c r="B1810" s="71"/>
      <c r="C1810" s="59"/>
      <c r="D1810" s="246"/>
      <c r="E1810" s="54"/>
      <c r="F1810" s="54"/>
      <c r="G1810" s="189"/>
    </row>
    <row r="1811" spans="2:7" ht="13.5" customHeight="1" x14ac:dyDescent="0.2">
      <c r="B1811" s="39"/>
      <c r="C1811" s="67"/>
      <c r="D1811" s="103"/>
      <c r="E1811" s="37"/>
      <c r="F1811" s="37"/>
      <c r="G1811" s="186"/>
    </row>
    <row r="1812" spans="2:7" ht="13.5" customHeight="1" x14ac:dyDescent="0.2">
      <c r="B1812" s="70"/>
      <c r="E1812" s="223" t="s">
        <v>517</v>
      </c>
      <c r="F1812" s="142" t="s">
        <v>602</v>
      </c>
      <c r="G1812" s="3"/>
    </row>
    <row r="1813" spans="2:7" ht="13.5" customHeight="1" x14ac:dyDescent="0.2">
      <c r="B1813" s="70"/>
      <c r="E1813" s="142">
        <v>1890</v>
      </c>
      <c r="F1813" s="142" t="s">
        <v>610</v>
      </c>
      <c r="G1813" s="101">
        <v>0</v>
      </c>
    </row>
    <row r="1814" spans="2:7" ht="13.5" customHeight="1" x14ac:dyDescent="0.2">
      <c r="B1814" s="70"/>
      <c r="F1814" s="142"/>
      <c r="G1814" s="3"/>
    </row>
    <row r="1815" spans="2:7" ht="13.5" customHeight="1" x14ac:dyDescent="0.2">
      <c r="B1815" s="70"/>
    </row>
    <row r="1816" spans="2:7" ht="13.5" customHeight="1" x14ac:dyDescent="0.2">
      <c r="B1816" s="70"/>
    </row>
    <row r="1817" spans="2:7" ht="13.5" customHeight="1" x14ac:dyDescent="0.2">
      <c r="B1817" s="45"/>
    </row>
    <row r="1818" spans="2:7" ht="13.5" customHeight="1" x14ac:dyDescent="0.2">
      <c r="B1818" s="45"/>
    </row>
    <row r="1819" spans="2:7" ht="13.5" customHeight="1" thickBot="1" x14ac:dyDescent="0.25">
      <c r="B1819" s="55"/>
      <c r="C1819" s="59"/>
      <c r="D1819" s="246"/>
      <c r="E1819" s="54"/>
      <c r="F1819" s="54"/>
      <c r="G1819" s="189"/>
    </row>
    <row r="1820" spans="2:7" ht="13.5" customHeight="1" x14ac:dyDescent="0.2">
      <c r="B1820" s="36"/>
      <c r="C1820" s="67"/>
      <c r="D1820" s="103"/>
      <c r="E1820" s="37"/>
      <c r="F1820" s="37"/>
      <c r="G1820" s="186"/>
    </row>
    <row r="1821" spans="2:7" ht="13.5" customHeight="1" x14ac:dyDescent="0.2">
      <c r="E1821" s="79" t="s">
        <v>603</v>
      </c>
      <c r="F1821" s="31" t="s">
        <v>73</v>
      </c>
      <c r="G1821" s="190"/>
    </row>
    <row r="1822" spans="2:7" ht="13.5" customHeight="1" x14ac:dyDescent="0.2">
      <c r="E1822" s="31" t="s">
        <v>611</v>
      </c>
      <c r="F1822" s="31" t="s">
        <v>612</v>
      </c>
      <c r="G1822" s="101">
        <v>35</v>
      </c>
    </row>
    <row r="1823" spans="2:7" ht="13.5" customHeight="1" x14ac:dyDescent="0.2">
      <c r="B1823" s="9"/>
      <c r="C1823" s="184"/>
      <c r="G1823" s="190"/>
    </row>
    <row r="1824" spans="2:7" ht="13.5" customHeight="1" x14ac:dyDescent="0.2">
      <c r="B1824" s="45"/>
    </row>
    <row r="1825" spans="2:7" ht="13.5" customHeight="1" x14ac:dyDescent="0.2">
      <c r="B1825" s="45"/>
    </row>
    <row r="1828" spans="2:7" ht="13.5" customHeight="1" thickBot="1" x14ac:dyDescent="0.25">
      <c r="B1828" s="55"/>
      <c r="C1828" s="59"/>
      <c r="D1828" s="246"/>
      <c r="E1828" s="54"/>
      <c r="F1828" s="54"/>
      <c r="G1828" s="189"/>
    </row>
    <row r="1829" spans="2:7" ht="13.5" customHeight="1" x14ac:dyDescent="0.2">
      <c r="B1829" s="36"/>
      <c r="C1829" s="67"/>
      <c r="D1829" s="103"/>
      <c r="E1829" s="37"/>
      <c r="F1829" s="37"/>
      <c r="G1829" s="186"/>
    </row>
    <row r="1830" spans="2:7" ht="13.5" customHeight="1" x14ac:dyDescent="0.2">
      <c r="E1830" s="211" t="s">
        <v>604</v>
      </c>
      <c r="F1830" s="23" t="s">
        <v>605</v>
      </c>
    </row>
    <row r="1831" spans="2:7" ht="13.5" customHeight="1" x14ac:dyDescent="0.2">
      <c r="E1831" s="23">
        <v>1854</v>
      </c>
      <c r="F1831" s="23" t="s">
        <v>613</v>
      </c>
      <c r="G1831" s="101">
        <v>35</v>
      </c>
    </row>
    <row r="1832" spans="2:7" ht="13.5" customHeight="1" x14ac:dyDescent="0.2">
      <c r="B1832" s="10"/>
      <c r="C1832" s="28"/>
      <c r="D1832" s="42"/>
    </row>
    <row r="1837" spans="2:7" ht="13.5" customHeight="1" thickBot="1" x14ac:dyDescent="0.25">
      <c r="B1837" s="55"/>
      <c r="C1837" s="59"/>
      <c r="D1837" s="246"/>
      <c r="E1837" s="54"/>
      <c r="F1837" s="54"/>
      <c r="G1837" s="189"/>
    </row>
    <row r="1838" spans="2:7" ht="13.5" customHeight="1" x14ac:dyDescent="0.2">
      <c r="B1838" s="69"/>
      <c r="C1838" s="67"/>
      <c r="D1838" s="103"/>
      <c r="E1838" s="37"/>
      <c r="F1838" s="37"/>
      <c r="G1838" s="186"/>
    </row>
    <row r="1839" spans="2:7" ht="13.5" customHeight="1" x14ac:dyDescent="0.2">
      <c r="E1839" s="29" t="s">
        <v>606</v>
      </c>
      <c r="F1839" s="7" t="s">
        <v>607</v>
      </c>
    </row>
    <row r="1840" spans="2:7" ht="13.5" customHeight="1" x14ac:dyDescent="0.2">
      <c r="E1840" s="7">
        <v>1862</v>
      </c>
      <c r="F1840" s="196" t="s">
        <v>614</v>
      </c>
      <c r="G1840" s="101">
        <v>38</v>
      </c>
    </row>
    <row r="1841" spans="2:7" ht="13.5" customHeight="1" x14ac:dyDescent="0.2">
      <c r="B1841" s="82"/>
      <c r="C1841" s="183"/>
      <c r="D1841" s="253"/>
    </row>
    <row r="1842" spans="2:7" ht="13.5" customHeight="1" x14ac:dyDescent="0.2">
      <c r="B1842" s="70"/>
    </row>
    <row r="1843" spans="2:7" ht="13.5" customHeight="1" x14ac:dyDescent="0.2">
      <c r="B1843" s="70"/>
    </row>
    <row r="1844" spans="2:7" ht="13.5" customHeight="1" x14ac:dyDescent="0.2">
      <c r="B1844" s="70"/>
    </row>
    <row r="1845" spans="2:7" ht="13.5" customHeight="1" x14ac:dyDescent="0.2">
      <c r="B1845" s="70"/>
    </row>
    <row r="1846" spans="2:7" ht="13.5" customHeight="1" thickBot="1" x14ac:dyDescent="0.25">
      <c r="B1846" s="55"/>
      <c r="C1846" s="59"/>
      <c r="D1846" s="246"/>
      <c r="E1846" s="54"/>
      <c r="F1846" s="54"/>
      <c r="G1846" s="189"/>
    </row>
    <row r="1847" spans="2:7" ht="13.5" customHeight="1" x14ac:dyDescent="0.2">
      <c r="B1847" s="69"/>
      <c r="C1847" s="67"/>
      <c r="D1847" s="103"/>
      <c r="E1847" s="37"/>
      <c r="F1847" s="37"/>
      <c r="G1847" s="186"/>
    </row>
    <row r="1848" spans="2:7" ht="13.5" customHeight="1" x14ac:dyDescent="0.2">
      <c r="B1848" s="70"/>
      <c r="E1848" s="25" t="s">
        <v>606</v>
      </c>
      <c r="F1848" s="8" t="s">
        <v>68</v>
      </c>
    </row>
    <row r="1849" spans="2:7" ht="13.5" customHeight="1" x14ac:dyDescent="0.2">
      <c r="B1849" s="70"/>
      <c r="E1849" s="8">
        <v>1833</v>
      </c>
      <c r="F1849" s="31" t="s">
        <v>615</v>
      </c>
      <c r="G1849" s="190">
        <f>SUM(1906-E1849)</f>
        <v>73</v>
      </c>
    </row>
    <row r="1850" spans="2:7" ht="13.5" customHeight="1" x14ac:dyDescent="0.2">
      <c r="B1850" s="70"/>
      <c r="E1850" s="224"/>
    </row>
    <row r="1851" spans="2:7" ht="13.5" customHeight="1" x14ac:dyDescent="0.2">
      <c r="B1851" s="70"/>
    </row>
    <row r="1852" spans="2:7" ht="13.5" customHeight="1" x14ac:dyDescent="0.2">
      <c r="B1852" s="70"/>
    </row>
    <row r="1853" spans="2:7" ht="13.5" customHeight="1" x14ac:dyDescent="0.2">
      <c r="B1853" s="70"/>
    </row>
    <row r="1854" spans="2:7" ht="13.5" customHeight="1" x14ac:dyDescent="0.2">
      <c r="B1854" s="70"/>
    </row>
    <row r="1855" spans="2:7" ht="13.5" customHeight="1" thickBot="1" x14ac:dyDescent="0.25">
      <c r="B1855" s="55"/>
      <c r="C1855" s="59"/>
      <c r="D1855" s="246"/>
      <c r="E1855" s="54"/>
      <c r="F1855" s="54"/>
      <c r="G1855" s="189"/>
    </row>
    <row r="1856" spans="2:7" ht="13.5" customHeight="1" x14ac:dyDescent="0.2">
      <c r="B1856" s="36"/>
      <c r="C1856" s="67"/>
      <c r="D1856" s="103"/>
      <c r="E1856" s="37"/>
      <c r="F1856" s="37"/>
      <c r="G1856" s="186"/>
    </row>
    <row r="1857" spans="2:7" ht="13.5" customHeight="1" x14ac:dyDescent="0.2">
      <c r="E1857" s="29" t="s">
        <v>590</v>
      </c>
      <c r="F1857" s="7" t="s">
        <v>618</v>
      </c>
    </row>
    <row r="1858" spans="2:7" ht="13.5" customHeight="1" x14ac:dyDescent="0.2">
      <c r="E1858" s="7">
        <v>1857</v>
      </c>
      <c r="F1858" s="8" t="s">
        <v>620</v>
      </c>
      <c r="G1858" s="101">
        <f>SUM(1923-E1858)</f>
        <v>66</v>
      </c>
    </row>
    <row r="1859" spans="2:7" ht="13.5" customHeight="1" x14ac:dyDescent="0.2">
      <c r="E1859" s="8"/>
    </row>
    <row r="1863" spans="2:7" ht="13.5" customHeight="1" x14ac:dyDescent="0.2">
      <c r="B1863" s="70"/>
    </row>
    <row r="1864" spans="2:7" ht="13.5" customHeight="1" thickBot="1" x14ac:dyDescent="0.25"/>
    <row r="1865" spans="2:7" ht="13.5" customHeight="1" x14ac:dyDescent="0.2">
      <c r="B1865" s="36"/>
      <c r="C1865" s="67"/>
      <c r="D1865" s="103"/>
      <c r="E1865" s="37"/>
      <c r="F1865" s="37"/>
      <c r="G1865" s="186"/>
    </row>
    <row r="1867" spans="2:7" ht="13.5" customHeight="1" x14ac:dyDescent="0.2">
      <c r="E1867" s="25" t="s">
        <v>590</v>
      </c>
      <c r="F1867" s="8" t="s">
        <v>621</v>
      </c>
    </row>
    <row r="1868" spans="2:7" ht="13.5" customHeight="1" x14ac:dyDescent="0.2">
      <c r="E1868" s="8" t="s">
        <v>624</v>
      </c>
      <c r="F1868" s="8" t="s">
        <v>625</v>
      </c>
      <c r="G1868" s="101">
        <v>30</v>
      </c>
    </row>
    <row r="1869" spans="2:7" ht="13.5" customHeight="1" x14ac:dyDescent="0.2">
      <c r="E1869" s="8"/>
      <c r="F1869" s="8"/>
    </row>
    <row r="1873" spans="2:7" ht="13.5" customHeight="1" thickBot="1" x14ac:dyDescent="0.25">
      <c r="B1873" s="55"/>
      <c r="C1873" s="59"/>
      <c r="D1873" s="246"/>
      <c r="E1873" s="54"/>
      <c r="F1873" s="54"/>
      <c r="G1873" s="189"/>
    </row>
    <row r="1874" spans="2:7" ht="13.5" customHeight="1" x14ac:dyDescent="0.2">
      <c r="B1874" s="36"/>
      <c r="C1874" s="67"/>
      <c r="D1874" s="103"/>
      <c r="E1874" s="37"/>
      <c r="F1874" s="37"/>
      <c r="G1874" s="186"/>
    </row>
    <row r="1875" spans="2:7" ht="13.5" customHeight="1" x14ac:dyDescent="0.2">
      <c r="E1875" s="25" t="s">
        <v>590</v>
      </c>
      <c r="F1875" s="8" t="s">
        <v>73</v>
      </c>
    </row>
    <row r="1876" spans="2:7" ht="13.5" customHeight="1" x14ac:dyDescent="0.2">
      <c r="E1876" s="100">
        <v>1883</v>
      </c>
      <c r="F1876" s="8" t="s">
        <v>622</v>
      </c>
      <c r="G1876" s="101">
        <v>30</v>
      </c>
    </row>
    <row r="1877" spans="2:7" ht="13.5" customHeight="1" x14ac:dyDescent="0.2">
      <c r="F1877" s="8"/>
    </row>
    <row r="1882" spans="2:7" ht="13.5" customHeight="1" thickBot="1" x14ac:dyDescent="0.25">
      <c r="B1882" s="55"/>
      <c r="C1882" s="59"/>
      <c r="D1882" s="246"/>
      <c r="E1882" s="54"/>
      <c r="F1882" s="54"/>
      <c r="G1882" s="189"/>
    </row>
    <row r="1883" spans="2:7" ht="13.5" customHeight="1" x14ac:dyDescent="0.2">
      <c r="B1883" s="61"/>
      <c r="C1883" s="67"/>
      <c r="D1883" s="103"/>
      <c r="E1883" s="37"/>
      <c r="F1883" s="37"/>
      <c r="G1883" s="186"/>
    </row>
    <row r="1884" spans="2:7" ht="13.5" customHeight="1" x14ac:dyDescent="0.2">
      <c r="B1884" s="70"/>
    </row>
    <row r="1885" spans="2:7" ht="13.5" customHeight="1" x14ac:dyDescent="0.2">
      <c r="B1885" s="70"/>
    </row>
    <row r="1886" spans="2:7" ht="13.5" customHeight="1" x14ac:dyDescent="0.2">
      <c r="B1886" s="70"/>
    </row>
    <row r="1887" spans="2:7" ht="13.5" customHeight="1" x14ac:dyDescent="0.2">
      <c r="B1887" s="70"/>
    </row>
    <row r="1888" spans="2:7" ht="13.5" customHeight="1" x14ac:dyDescent="0.2">
      <c r="B1888" s="70"/>
    </row>
    <row r="1889" spans="2:7" ht="13.5" customHeight="1" x14ac:dyDescent="0.2">
      <c r="B1889" s="70"/>
    </row>
    <row r="1890" spans="2:7" ht="13.5" customHeight="1" x14ac:dyDescent="0.2">
      <c r="B1890" s="48"/>
    </row>
    <row r="1891" spans="2:7" ht="13.5" customHeight="1" thickBot="1" x14ac:dyDescent="0.25"/>
    <row r="1892" spans="2:7" ht="13.5" customHeight="1" x14ac:dyDescent="0.2">
      <c r="B1892" s="36"/>
      <c r="C1892" s="67"/>
      <c r="D1892" s="103"/>
      <c r="E1892" s="37"/>
      <c r="F1892" s="37"/>
      <c r="G1892" s="186"/>
    </row>
    <row r="1900" spans="2:7" ht="13.5" customHeight="1" thickBot="1" x14ac:dyDescent="0.25">
      <c r="B1900" s="55"/>
      <c r="C1900" s="59"/>
      <c r="D1900" s="246"/>
      <c r="E1900" s="54"/>
      <c r="F1900" s="54"/>
      <c r="G1900" s="189"/>
    </row>
    <row r="1901" spans="2:7" ht="13.5" customHeight="1" x14ac:dyDescent="0.2">
      <c r="B1901" s="36"/>
      <c r="C1901" s="67"/>
      <c r="D1901" s="103"/>
      <c r="E1901" s="37"/>
      <c r="F1901" s="37"/>
      <c r="G1901" s="186"/>
    </row>
    <row r="1902" spans="2:7" ht="13.5" customHeight="1" x14ac:dyDescent="0.2">
      <c r="E1902" s="24" t="s">
        <v>619</v>
      </c>
      <c r="F1902" s="11" t="s">
        <v>3</v>
      </c>
    </row>
    <row r="1903" spans="2:7" ht="13.5" customHeight="1" x14ac:dyDescent="0.2">
      <c r="E1903" s="11">
        <v>1823</v>
      </c>
      <c r="F1903" s="31" t="s">
        <v>623</v>
      </c>
      <c r="G1903" s="101">
        <v>79</v>
      </c>
    </row>
    <row r="1904" spans="2:7" ht="13.5" customHeight="1" x14ac:dyDescent="0.2">
      <c r="F1904" s="11"/>
      <c r="G1904" s="190"/>
    </row>
    <row r="1909" spans="2:7" ht="13.5" customHeight="1" thickBot="1" x14ac:dyDescent="0.25">
      <c r="B1909" s="55"/>
      <c r="C1909" s="59"/>
      <c r="D1909" s="246"/>
      <c r="E1909" s="54"/>
      <c r="F1909" s="54"/>
      <c r="G1909" s="189"/>
    </row>
    <row r="1910" spans="2:7" ht="13.5" customHeight="1" x14ac:dyDescent="0.2">
      <c r="B1910" s="69"/>
      <c r="C1910" s="67"/>
      <c r="D1910" s="103"/>
      <c r="E1910" s="37"/>
      <c r="F1910" s="37"/>
      <c r="G1910" s="186"/>
    </row>
    <row r="1911" spans="2:7" ht="13.5" customHeight="1" x14ac:dyDescent="0.2">
      <c r="B1911" s="70"/>
    </row>
    <row r="1912" spans="2:7" ht="13.5" customHeight="1" x14ac:dyDescent="0.2">
      <c r="B1912" s="70"/>
      <c r="E1912" s="25" t="s">
        <v>474</v>
      </c>
      <c r="F1912" s="8" t="s">
        <v>113</v>
      </c>
    </row>
    <row r="1913" spans="2:7" ht="13.5" customHeight="1" x14ac:dyDescent="0.2">
      <c r="B1913" s="70"/>
      <c r="E1913" s="8">
        <v>1825</v>
      </c>
      <c r="F1913" s="8" t="s">
        <v>630</v>
      </c>
      <c r="G1913" s="101">
        <v>48</v>
      </c>
    </row>
    <row r="1914" spans="2:7" ht="13.5" customHeight="1" x14ac:dyDescent="0.2">
      <c r="B1914" s="70"/>
    </row>
    <row r="1915" spans="2:7" ht="13.5" customHeight="1" x14ac:dyDescent="0.2">
      <c r="E1915" s="24" t="s">
        <v>474</v>
      </c>
      <c r="F1915" s="11" t="s">
        <v>196</v>
      </c>
    </row>
    <row r="1916" spans="2:7" ht="13.5" customHeight="1" x14ac:dyDescent="0.2">
      <c r="B1916" s="70"/>
      <c r="E1916" s="11">
        <v>1820</v>
      </c>
      <c r="F1916" s="114" t="s">
        <v>633</v>
      </c>
      <c r="G1916" s="101">
        <v>83</v>
      </c>
    </row>
    <row r="1918" spans="2:7" ht="13.5" customHeight="1" thickBot="1" x14ac:dyDescent="0.25">
      <c r="B1918" s="55"/>
      <c r="C1918" s="59"/>
      <c r="D1918" s="246"/>
      <c r="E1918" s="54"/>
      <c r="F1918" s="54"/>
      <c r="G1918" s="189"/>
    </row>
    <row r="1919" spans="2:7" ht="13.5" customHeight="1" x14ac:dyDescent="0.2">
      <c r="B1919" s="69"/>
      <c r="C1919" s="67"/>
      <c r="D1919" s="103"/>
      <c r="E1919" s="37"/>
      <c r="F1919" s="37"/>
      <c r="G1919" s="186"/>
    </row>
    <row r="1920" spans="2:7" ht="13.5" customHeight="1" x14ac:dyDescent="0.2">
      <c r="B1920" s="70"/>
    </row>
    <row r="1921" spans="2:7" ht="13.5" customHeight="1" x14ac:dyDescent="0.2">
      <c r="B1921" s="70"/>
      <c r="E1921" s="29" t="s">
        <v>627</v>
      </c>
      <c r="F1921" s="7" t="s">
        <v>628</v>
      </c>
    </row>
    <row r="1922" spans="2:7" ht="13.5" customHeight="1" x14ac:dyDescent="0.2">
      <c r="B1922" s="70"/>
      <c r="E1922" s="7">
        <v>1853</v>
      </c>
      <c r="F1922" s="7" t="s">
        <v>631</v>
      </c>
      <c r="G1922" s="101">
        <f>SUM(1893-E1922)</f>
        <v>40</v>
      </c>
    </row>
    <row r="1923" spans="2:7" ht="13.5" customHeight="1" x14ac:dyDescent="0.2">
      <c r="B1923" s="70"/>
      <c r="E1923" s="7"/>
      <c r="F1923" s="7"/>
    </row>
    <row r="1924" spans="2:7" ht="13.5" customHeight="1" x14ac:dyDescent="0.2">
      <c r="B1924" s="70"/>
    </row>
    <row r="1925" spans="2:7" ht="13.5" customHeight="1" x14ac:dyDescent="0.2">
      <c r="B1925" s="70"/>
    </row>
    <row r="1927" spans="2:7" ht="13.5" customHeight="1" thickBot="1" x14ac:dyDescent="0.25">
      <c r="B1927" s="55"/>
      <c r="C1927" s="59"/>
      <c r="D1927" s="246"/>
      <c r="E1927" s="54"/>
      <c r="F1927" s="54"/>
      <c r="G1927" s="189"/>
    </row>
    <row r="1928" spans="2:7" ht="13.5" customHeight="1" x14ac:dyDescent="0.2">
      <c r="B1928" s="69"/>
      <c r="C1928" s="67"/>
      <c r="D1928" s="103"/>
      <c r="E1928" s="37"/>
      <c r="F1928" s="37"/>
      <c r="G1928" s="186"/>
    </row>
    <row r="1929" spans="2:7" ht="13.5" customHeight="1" x14ac:dyDescent="0.2">
      <c r="B1929" s="70"/>
    </row>
    <row r="1930" spans="2:7" ht="13.5" customHeight="1" x14ac:dyDescent="0.2">
      <c r="B1930" s="70"/>
      <c r="E1930" s="79" t="s">
        <v>629</v>
      </c>
      <c r="F1930" s="31" t="s">
        <v>241</v>
      </c>
    </row>
    <row r="1931" spans="2:7" ht="13.5" customHeight="1" x14ac:dyDescent="0.2">
      <c r="B1931" s="70"/>
      <c r="E1931" s="79"/>
      <c r="F1931" s="31"/>
    </row>
    <row r="1932" spans="2:7" ht="13.5" customHeight="1" x14ac:dyDescent="0.2">
      <c r="B1932" s="70"/>
      <c r="E1932" s="31">
        <v>1850</v>
      </c>
      <c r="F1932" s="31" t="s">
        <v>632</v>
      </c>
      <c r="G1932" s="190">
        <f>SUM(1917-E1932)</f>
        <v>67</v>
      </c>
    </row>
    <row r="1933" spans="2:7" ht="13.5" customHeight="1" x14ac:dyDescent="0.2">
      <c r="B1933" s="70"/>
    </row>
    <row r="1934" spans="2:7" ht="13.5" customHeight="1" x14ac:dyDescent="0.2">
      <c r="B1934" s="70"/>
    </row>
    <row r="1935" spans="2:7" ht="13.5" customHeight="1" x14ac:dyDescent="0.2">
      <c r="B1935" s="70"/>
    </row>
    <row r="1936" spans="2:7" ht="13.5" customHeight="1" thickBot="1" x14ac:dyDescent="0.25">
      <c r="B1936" s="58"/>
      <c r="C1936" s="59"/>
      <c r="D1936" s="246"/>
      <c r="E1936" s="54"/>
      <c r="F1936" s="54"/>
      <c r="G1936" s="189"/>
    </row>
    <row r="1937" spans="2:7" ht="13.5" customHeight="1" x14ac:dyDescent="0.2">
      <c r="B1937" s="36"/>
      <c r="C1937" s="67"/>
      <c r="D1937" s="103"/>
      <c r="E1937" s="37"/>
      <c r="F1937" s="37"/>
      <c r="G1937" s="186"/>
    </row>
    <row r="1938" spans="2:7" ht="13.5" customHeight="1" x14ac:dyDescent="0.2">
      <c r="E1938" s="79" t="s">
        <v>626</v>
      </c>
      <c r="F1938" s="31" t="s">
        <v>73</v>
      </c>
    </row>
    <row r="1939" spans="2:7" ht="13.5" customHeight="1" x14ac:dyDescent="0.2">
      <c r="E1939" s="31">
        <v>1881</v>
      </c>
      <c r="F1939" s="127">
        <v>6551</v>
      </c>
      <c r="G1939" s="101">
        <v>36</v>
      </c>
    </row>
    <row r="1940" spans="2:7" ht="13.5" customHeight="1" x14ac:dyDescent="0.2">
      <c r="E1940" s="31"/>
      <c r="F1940" s="127"/>
    </row>
    <row r="1944" spans="2:7" ht="13.5" customHeight="1" x14ac:dyDescent="0.2">
      <c r="B1944" s="70"/>
    </row>
    <row r="1945" spans="2:7" ht="13.5" customHeight="1" thickBot="1" x14ac:dyDescent="0.25">
      <c r="B1945" s="55"/>
      <c r="C1945" s="59"/>
      <c r="D1945" s="246"/>
      <c r="E1945" s="54"/>
      <c r="F1945" s="54"/>
      <c r="G1945" s="189"/>
    </row>
    <row r="1946" spans="2:7" ht="13.5" customHeight="1" x14ac:dyDescent="0.2">
      <c r="B1946" s="36"/>
      <c r="C1946" s="67"/>
      <c r="D1946" s="103"/>
      <c r="E1946" s="37"/>
      <c r="F1946" s="37"/>
      <c r="G1946" s="186"/>
    </row>
    <row r="1948" spans="2:7" ht="13.5" customHeight="1" x14ac:dyDescent="0.2">
      <c r="E1948" s="211" t="s">
        <v>635</v>
      </c>
      <c r="F1948" s="142" t="s">
        <v>285</v>
      </c>
    </row>
    <row r="1949" spans="2:7" ht="13.5" customHeight="1" x14ac:dyDescent="0.2">
      <c r="E1949" s="142">
        <v>1837</v>
      </c>
      <c r="F1949" s="142" t="s">
        <v>637</v>
      </c>
      <c r="G1949" s="3">
        <v>53</v>
      </c>
    </row>
    <row r="1954" spans="2:7" ht="13.5" customHeight="1" thickBot="1" x14ac:dyDescent="0.25">
      <c r="B1954" s="71"/>
      <c r="C1954" s="59"/>
      <c r="D1954" s="246"/>
      <c r="E1954" s="54"/>
      <c r="F1954" s="54"/>
      <c r="G1954" s="189"/>
    </row>
    <row r="1955" spans="2:7" ht="13.5" customHeight="1" x14ac:dyDescent="0.2">
      <c r="B1955" s="36"/>
      <c r="C1955" s="67"/>
      <c r="D1955" s="103"/>
      <c r="E1955" s="37"/>
      <c r="F1955" s="37"/>
      <c r="G1955" s="186"/>
    </row>
    <row r="1956" spans="2:7" ht="13.5" customHeight="1" x14ac:dyDescent="0.2">
      <c r="E1956" s="24" t="s">
        <v>634</v>
      </c>
      <c r="F1956" s="11" t="s">
        <v>176</v>
      </c>
    </row>
    <row r="1957" spans="2:7" ht="13.5" customHeight="1" x14ac:dyDescent="0.2">
      <c r="E1957" s="11">
        <v>1898</v>
      </c>
      <c r="F1957" s="114" t="s">
        <v>636</v>
      </c>
      <c r="G1957" s="101">
        <v>5</v>
      </c>
    </row>
    <row r="1963" spans="2:7" ht="13.5" customHeight="1" thickBot="1" x14ac:dyDescent="0.25">
      <c r="B1963" s="55"/>
      <c r="C1963" s="59"/>
      <c r="D1963" s="246"/>
      <c r="E1963" s="54"/>
      <c r="F1963" s="54"/>
      <c r="G1963" s="189"/>
    </row>
    <row r="1964" spans="2:7" ht="13.5" customHeight="1" x14ac:dyDescent="0.2">
      <c r="B1964" s="36"/>
      <c r="C1964" s="67"/>
      <c r="D1964" s="103"/>
      <c r="E1964" s="37"/>
      <c r="F1964" s="37"/>
      <c r="G1964" s="186"/>
    </row>
    <row r="1965" spans="2:7" ht="13.5" customHeight="1" x14ac:dyDescent="0.2">
      <c r="E1965" s="29" t="s">
        <v>100</v>
      </c>
      <c r="F1965" s="7" t="s">
        <v>308</v>
      </c>
    </row>
    <row r="1966" spans="2:7" ht="13.5" customHeight="1" x14ac:dyDescent="0.2">
      <c r="E1966" s="7">
        <v>1824</v>
      </c>
      <c r="F1966" s="7" t="s">
        <v>640</v>
      </c>
      <c r="G1966" s="101">
        <v>61</v>
      </c>
    </row>
    <row r="1968" spans="2:7" ht="13.5" customHeight="1" x14ac:dyDescent="0.2">
      <c r="E1968" s="29" t="s">
        <v>100</v>
      </c>
      <c r="F1968" s="7" t="s">
        <v>391</v>
      </c>
    </row>
    <row r="1969" spans="2:7" ht="13.5" customHeight="1" x14ac:dyDescent="0.2">
      <c r="E1969" s="7">
        <v>1828</v>
      </c>
      <c r="F1969" s="8" t="s">
        <v>644</v>
      </c>
      <c r="G1969" s="101">
        <v>76</v>
      </c>
    </row>
    <row r="1971" spans="2:7" ht="13.5" customHeight="1" x14ac:dyDescent="0.2">
      <c r="E1971" s="7"/>
      <c r="F1971" s="8"/>
    </row>
    <row r="1972" spans="2:7" ht="13.5" customHeight="1" thickBot="1" x14ac:dyDescent="0.25">
      <c r="B1972" s="55"/>
      <c r="C1972" s="59"/>
      <c r="D1972" s="246"/>
      <c r="E1972" s="54"/>
      <c r="F1972" s="54"/>
      <c r="G1972" s="189"/>
    </row>
    <row r="1973" spans="2:7" ht="13.5" customHeight="1" x14ac:dyDescent="0.2">
      <c r="B1973" s="36"/>
      <c r="C1973" s="67"/>
      <c r="D1973" s="103"/>
      <c r="E1973" s="37"/>
      <c r="F1973" s="37"/>
      <c r="G1973" s="186"/>
    </row>
    <row r="1974" spans="2:7" ht="13.5" customHeight="1" x14ac:dyDescent="0.2">
      <c r="E1974" s="25" t="s">
        <v>638</v>
      </c>
      <c r="F1974" s="8" t="s">
        <v>210</v>
      </c>
      <c r="G1974" s="192"/>
    </row>
    <row r="1975" spans="2:7" ht="13.5" customHeight="1" x14ac:dyDescent="0.2">
      <c r="B1975" s="70"/>
      <c r="E1975" s="8" t="s">
        <v>611</v>
      </c>
      <c r="F1975" s="8" t="s">
        <v>641</v>
      </c>
      <c r="G1975" s="101">
        <v>25</v>
      </c>
    </row>
    <row r="1976" spans="2:7" ht="13.5" customHeight="1" x14ac:dyDescent="0.2">
      <c r="B1976" s="70"/>
      <c r="E1976" s="24" t="s">
        <v>638</v>
      </c>
      <c r="F1976" s="31" t="s">
        <v>251</v>
      </c>
      <c r="G1976" s="190"/>
    </row>
    <row r="1977" spans="2:7" ht="13.5" customHeight="1" x14ac:dyDescent="0.2">
      <c r="B1977" s="70"/>
      <c r="E1977" s="31" t="s">
        <v>624</v>
      </c>
      <c r="F1977" s="8" t="s">
        <v>643</v>
      </c>
      <c r="G1977" s="101">
        <v>41</v>
      </c>
    </row>
    <row r="1978" spans="2:7" ht="13.5" customHeight="1" x14ac:dyDescent="0.2">
      <c r="B1978" s="70"/>
    </row>
    <row r="1979" spans="2:7" ht="13.5" customHeight="1" x14ac:dyDescent="0.2">
      <c r="B1979" s="70"/>
    </row>
    <row r="1980" spans="2:7" ht="13.5" customHeight="1" x14ac:dyDescent="0.2">
      <c r="B1980" s="70"/>
    </row>
    <row r="1981" spans="2:7" ht="13.5" customHeight="1" thickBot="1" x14ac:dyDescent="0.25">
      <c r="B1981" s="55"/>
      <c r="C1981" s="59"/>
      <c r="D1981" s="246"/>
      <c r="E1981" s="54"/>
      <c r="F1981" s="54"/>
      <c r="G1981" s="189"/>
    </row>
    <row r="1982" spans="2:7" ht="13.5" customHeight="1" x14ac:dyDescent="0.2">
      <c r="B1982" s="36"/>
      <c r="C1982" s="67"/>
      <c r="D1982" s="103"/>
      <c r="E1982" s="37"/>
      <c r="F1982" s="37"/>
      <c r="G1982" s="186"/>
    </row>
    <row r="1984" spans="2:7" ht="13.5" customHeight="1" x14ac:dyDescent="0.2">
      <c r="E1984" s="29" t="s">
        <v>100</v>
      </c>
      <c r="F1984" s="7" t="s">
        <v>639</v>
      </c>
    </row>
    <row r="1985" spans="2:7" ht="13.5" customHeight="1" x14ac:dyDescent="0.2">
      <c r="E1985" s="7">
        <v>1882</v>
      </c>
      <c r="F1985" s="7" t="s">
        <v>642</v>
      </c>
      <c r="G1985" s="101">
        <v>6</v>
      </c>
    </row>
    <row r="1990" spans="2:7" ht="13.5" customHeight="1" thickBot="1" x14ac:dyDescent="0.25">
      <c r="B1990" s="55"/>
      <c r="C1990" s="59"/>
      <c r="D1990" s="246"/>
      <c r="E1990" s="54"/>
      <c r="F1990" s="54"/>
      <c r="G1990" s="189"/>
    </row>
    <row r="1991" spans="2:7" ht="13.5" customHeight="1" x14ac:dyDescent="0.2">
      <c r="B1991" s="36"/>
      <c r="C1991" s="67"/>
      <c r="D1991" s="103"/>
      <c r="E1991" s="37"/>
      <c r="F1991" s="37"/>
      <c r="G1991" s="186"/>
    </row>
    <row r="1992" spans="2:7" ht="13.5" customHeight="1" x14ac:dyDescent="0.2">
      <c r="E1992" s="29" t="s">
        <v>645</v>
      </c>
      <c r="F1992" s="7" t="s">
        <v>646</v>
      </c>
    </row>
    <row r="1993" spans="2:7" ht="13.5" customHeight="1" x14ac:dyDescent="0.2">
      <c r="E1993" s="7">
        <v>1896</v>
      </c>
      <c r="F1993" s="8" t="s">
        <v>650</v>
      </c>
      <c r="G1993" s="101">
        <f>SUM(1927-E1993)</f>
        <v>31</v>
      </c>
    </row>
    <row r="1994" spans="2:7" ht="13.5" customHeight="1" x14ac:dyDescent="0.2">
      <c r="B1994" s="70"/>
    </row>
    <row r="1995" spans="2:7" ht="13.5" customHeight="1" x14ac:dyDescent="0.2">
      <c r="B1995" s="70"/>
    </row>
    <row r="1996" spans="2:7" ht="13.5" customHeight="1" x14ac:dyDescent="0.2">
      <c r="B1996" s="70"/>
    </row>
    <row r="1997" spans="2:7" ht="13.5" customHeight="1" x14ac:dyDescent="0.2">
      <c r="B1997" s="70"/>
    </row>
    <row r="1998" spans="2:7" ht="13.5" customHeight="1" x14ac:dyDescent="0.2">
      <c r="B1998" s="70"/>
    </row>
    <row r="1999" spans="2:7" ht="13.5" customHeight="1" thickBot="1" x14ac:dyDescent="0.25">
      <c r="B1999" s="71"/>
      <c r="C1999" s="59"/>
      <c r="D1999" s="246"/>
      <c r="E1999" s="54"/>
      <c r="F1999" s="54"/>
      <c r="G1999" s="189"/>
    </row>
    <row r="2000" spans="2:7" ht="13.5" customHeight="1" x14ac:dyDescent="0.2">
      <c r="B2000" s="36"/>
      <c r="C2000" s="67"/>
      <c r="D2000" s="103"/>
      <c r="E2000" s="225"/>
      <c r="F2000" s="226"/>
      <c r="G2000" s="186"/>
    </row>
    <row r="2001" spans="2:7" ht="13.5" customHeight="1" x14ac:dyDescent="0.2">
      <c r="G2001" s="3"/>
    </row>
    <row r="2002" spans="2:7" ht="13.5" customHeight="1" x14ac:dyDescent="0.2">
      <c r="C2002" s="205" t="s">
        <v>647</v>
      </c>
      <c r="D2002" s="250" t="s">
        <v>648</v>
      </c>
      <c r="E2002" s="2">
        <v>1840</v>
      </c>
      <c r="F2002" s="215" t="s">
        <v>651</v>
      </c>
      <c r="G2002" s="101">
        <v>60</v>
      </c>
    </row>
    <row r="2005" spans="2:7" ht="13.5" customHeight="1" x14ac:dyDescent="0.2">
      <c r="B2005" s="45"/>
      <c r="E2005" s="7"/>
      <c r="F2005" s="8"/>
    </row>
    <row r="2006" spans="2:7" ht="13.5" customHeight="1" x14ac:dyDescent="0.2">
      <c r="E2006" s="7"/>
      <c r="F2006" s="8"/>
    </row>
    <row r="2007" spans="2:7" ht="13.5" customHeight="1" thickBot="1" x14ac:dyDescent="0.25">
      <c r="B2007" s="55"/>
      <c r="C2007" s="59"/>
      <c r="D2007" s="246"/>
      <c r="E2007" s="54"/>
      <c r="F2007" s="54"/>
      <c r="G2007" s="189"/>
    </row>
    <row r="2008" spans="2:7" ht="13.5" customHeight="1" x14ac:dyDescent="0.2">
      <c r="B2008" s="36"/>
      <c r="C2008" s="67"/>
      <c r="D2008" s="103"/>
      <c r="E2008" s="37"/>
      <c r="F2008" s="37"/>
      <c r="G2008" s="186"/>
    </row>
    <row r="2009" spans="2:7" ht="13.5" customHeight="1" x14ac:dyDescent="0.2">
      <c r="B2009" s="45"/>
    </row>
    <row r="2010" spans="2:7" ht="13.5" customHeight="1" x14ac:dyDescent="0.2">
      <c r="B2010" s="45"/>
      <c r="C2010" s="24" t="s">
        <v>269</v>
      </c>
      <c r="D2010" s="74" t="s">
        <v>195</v>
      </c>
      <c r="E2010" s="11">
        <v>1814</v>
      </c>
      <c r="F2010" s="11" t="s">
        <v>652</v>
      </c>
      <c r="G2010" s="101">
        <f>SUM(1895-E2010)</f>
        <v>81</v>
      </c>
    </row>
    <row r="2011" spans="2:7" ht="13.5" customHeight="1" x14ac:dyDescent="0.2">
      <c r="C2011" s="29" t="s">
        <v>269</v>
      </c>
      <c r="D2011" s="49" t="s">
        <v>5</v>
      </c>
      <c r="E2011" s="7">
        <v>1817</v>
      </c>
      <c r="F2011" s="196" t="s">
        <v>656</v>
      </c>
      <c r="G2011" s="101">
        <f>SUM(1900-E2011)</f>
        <v>83</v>
      </c>
    </row>
    <row r="2012" spans="2:7" ht="13.5" customHeight="1" x14ac:dyDescent="0.2">
      <c r="C2012" s="29"/>
      <c r="E2012" s="7"/>
      <c r="F2012" s="196"/>
    </row>
    <row r="2013" spans="2:7" ht="13.5" customHeight="1" x14ac:dyDescent="0.2">
      <c r="B2013" s="45"/>
    </row>
    <row r="2014" spans="2:7" ht="13.5" customHeight="1" thickBot="1" x14ac:dyDescent="0.25">
      <c r="B2014" s="55"/>
      <c r="C2014" s="59"/>
      <c r="D2014" s="246"/>
      <c r="E2014" s="54"/>
      <c r="F2014" s="54"/>
      <c r="G2014" s="189"/>
    </row>
    <row r="2015" spans="2:7" ht="13.5" customHeight="1" x14ac:dyDescent="0.2">
      <c r="B2015" s="36"/>
      <c r="C2015" s="67"/>
      <c r="D2015" s="103"/>
      <c r="E2015" s="37"/>
      <c r="F2015" s="37"/>
      <c r="G2015" s="186"/>
    </row>
    <row r="2017" spans="2:7" ht="13.5" customHeight="1" x14ac:dyDescent="0.2">
      <c r="C2017" s="201" t="s">
        <v>638</v>
      </c>
      <c r="D2017" s="247" t="s">
        <v>649</v>
      </c>
      <c r="E2017" s="5" t="s">
        <v>653</v>
      </c>
      <c r="F2017" s="5" t="s">
        <v>654</v>
      </c>
      <c r="G2017" s="101">
        <v>0</v>
      </c>
    </row>
    <row r="2018" spans="2:7" ht="13.5" customHeight="1" x14ac:dyDescent="0.2">
      <c r="C2018" s="205" t="s">
        <v>638</v>
      </c>
      <c r="D2018" s="250" t="s">
        <v>16</v>
      </c>
      <c r="E2018" s="2">
        <v>1887</v>
      </c>
      <c r="F2018" s="5" t="s">
        <v>657</v>
      </c>
      <c r="G2018" s="101">
        <v>45</v>
      </c>
    </row>
    <row r="2021" spans="2:7" ht="13.5" customHeight="1" thickBot="1" x14ac:dyDescent="0.25">
      <c r="B2021" s="55"/>
      <c r="C2021" s="59"/>
      <c r="D2021" s="246"/>
      <c r="E2021" s="54"/>
      <c r="F2021" s="54"/>
      <c r="G2021" s="189"/>
    </row>
    <row r="2022" spans="2:7" ht="13.5" customHeight="1" x14ac:dyDescent="0.2">
      <c r="B2022" s="36"/>
      <c r="C2022" s="67"/>
      <c r="D2022" s="103"/>
      <c r="E2022" s="37"/>
      <c r="F2022" s="37"/>
      <c r="G2022" s="186"/>
    </row>
    <row r="2025" spans="2:7" ht="13.5" customHeight="1" x14ac:dyDescent="0.2">
      <c r="B2025" s="45"/>
      <c r="C2025" s="24" t="s">
        <v>638</v>
      </c>
      <c r="D2025" s="74" t="s">
        <v>73</v>
      </c>
      <c r="E2025" s="11">
        <v>1846</v>
      </c>
      <c r="F2025" s="114" t="s">
        <v>655</v>
      </c>
      <c r="G2025" s="101">
        <f>SUM(1902 -E2025)</f>
        <v>56</v>
      </c>
    </row>
    <row r="2026" spans="2:7" ht="13.5" customHeight="1" x14ac:dyDescent="0.2">
      <c r="B2026" s="45"/>
    </row>
    <row r="2029" spans="2:7" ht="13.5" customHeight="1" thickBot="1" x14ac:dyDescent="0.25">
      <c r="B2029" s="55"/>
      <c r="C2029" s="59"/>
      <c r="D2029" s="246"/>
      <c r="E2029" s="54"/>
      <c r="F2029" s="54"/>
      <c r="G2029" s="189"/>
    </row>
    <row r="2030" spans="2:7" ht="13.5" customHeight="1" x14ac:dyDescent="0.2">
      <c r="B2030" s="36"/>
      <c r="C2030" s="67"/>
      <c r="D2030" s="103"/>
      <c r="E2030" s="37"/>
      <c r="F2030" s="37"/>
      <c r="G2030" s="186"/>
    </row>
    <row r="2032" spans="2:7" ht="13.5" customHeight="1" x14ac:dyDescent="0.2">
      <c r="B2032" s="70"/>
    </row>
    <row r="2033" spans="2:7" ht="13.5" customHeight="1" x14ac:dyDescent="0.2">
      <c r="C2033" s="211" t="s">
        <v>658</v>
      </c>
      <c r="D2033" s="253" t="s">
        <v>5</v>
      </c>
      <c r="E2033" s="23">
        <v>1815</v>
      </c>
      <c r="F2033" s="23" t="s">
        <v>662</v>
      </c>
      <c r="G2033" s="101">
        <v>74</v>
      </c>
    </row>
    <row r="2037" spans="2:7" ht="13.5" customHeight="1" thickBot="1" x14ac:dyDescent="0.25">
      <c r="B2037" s="55"/>
      <c r="C2037" s="59"/>
      <c r="D2037" s="246"/>
      <c r="E2037" s="54"/>
      <c r="F2037" s="54"/>
      <c r="G2037" s="189"/>
    </row>
    <row r="2038" spans="2:7" ht="13.5" customHeight="1" x14ac:dyDescent="0.2">
      <c r="B2038" s="36"/>
      <c r="C2038" s="67"/>
      <c r="D2038" s="103"/>
      <c r="E2038" s="37"/>
      <c r="F2038" s="37"/>
      <c r="G2038" s="186"/>
    </row>
    <row r="2040" spans="2:7" ht="13.5" customHeight="1" x14ac:dyDescent="0.2">
      <c r="C2040" s="29" t="s">
        <v>638</v>
      </c>
      <c r="D2040" s="49" t="s">
        <v>241</v>
      </c>
      <c r="E2040" s="7">
        <v>1874</v>
      </c>
      <c r="F2040" s="8" t="s">
        <v>659</v>
      </c>
      <c r="G2040" s="101">
        <v>49</v>
      </c>
    </row>
    <row r="2045" spans="2:7" ht="13.5" customHeight="1" thickBot="1" x14ac:dyDescent="0.25">
      <c r="B2045" s="55"/>
      <c r="C2045" s="59"/>
      <c r="D2045" s="246"/>
      <c r="E2045" s="54"/>
      <c r="F2045" s="54"/>
      <c r="G2045" s="189"/>
    </row>
    <row r="2046" spans="2:7" ht="13.5" customHeight="1" x14ac:dyDescent="0.2">
      <c r="B2046" s="36"/>
      <c r="C2046" s="67"/>
      <c r="D2046" s="103"/>
      <c r="E2046" s="37"/>
      <c r="F2046" s="37"/>
      <c r="G2046" s="186"/>
    </row>
    <row r="2049" spans="2:7" ht="13.5" customHeight="1" x14ac:dyDescent="0.2">
      <c r="D2049" s="49" t="s">
        <v>660</v>
      </c>
    </row>
    <row r="2052" spans="2:7" ht="13.5" customHeight="1" x14ac:dyDescent="0.2">
      <c r="B2052" s="76"/>
    </row>
    <row r="2053" spans="2:7" ht="13.5" customHeight="1" thickBot="1" x14ac:dyDescent="0.25">
      <c r="B2053" s="83"/>
      <c r="C2053" s="59"/>
      <c r="D2053" s="246"/>
      <c r="E2053" s="54"/>
      <c r="F2053" s="54"/>
      <c r="G2053" s="189"/>
    </row>
    <row r="2054" spans="2:7" ht="13.5" customHeight="1" x14ac:dyDescent="0.2">
      <c r="B2054" s="36"/>
      <c r="C2054" s="67"/>
      <c r="D2054" s="103"/>
      <c r="E2054" s="37"/>
      <c r="F2054" s="37"/>
      <c r="G2054" s="186"/>
    </row>
    <row r="2056" spans="2:7" ht="13.5" customHeight="1" x14ac:dyDescent="0.2">
      <c r="B2056" s="70"/>
      <c r="C2056" s="75" t="s">
        <v>661</v>
      </c>
      <c r="D2056" s="49" t="s">
        <v>42</v>
      </c>
      <c r="E2056" s="100">
        <v>1871</v>
      </c>
      <c r="F2056" s="127">
        <v>19024</v>
      </c>
      <c r="G2056" s="101">
        <v>81</v>
      </c>
    </row>
    <row r="2057" spans="2:7" ht="13.5" customHeight="1" x14ac:dyDescent="0.2">
      <c r="B2057" s="70"/>
      <c r="C2057" s="25" t="s">
        <v>661</v>
      </c>
      <c r="D2057" s="42" t="s">
        <v>663</v>
      </c>
      <c r="E2057" s="8">
        <v>1908</v>
      </c>
      <c r="F2057" s="8" t="s">
        <v>664</v>
      </c>
      <c r="G2057" s="190">
        <f>SUM(1913-E2057)</f>
        <v>5</v>
      </c>
    </row>
    <row r="2058" spans="2:7" ht="13.5" customHeight="1" x14ac:dyDescent="0.2">
      <c r="B2058" s="70"/>
      <c r="F2058" s="8"/>
    </row>
    <row r="2060" spans="2:7" ht="13.5" customHeight="1" x14ac:dyDescent="0.2">
      <c r="B2060" s="70"/>
    </row>
    <row r="2061" spans="2:7" ht="13.5" customHeight="1" thickBot="1" x14ac:dyDescent="0.25">
      <c r="B2061" s="71"/>
      <c r="C2061" s="59"/>
      <c r="D2061" s="246"/>
      <c r="E2061" s="54"/>
      <c r="F2061" s="54"/>
      <c r="G2061" s="189"/>
    </row>
    <row r="2062" spans="2:7" ht="13.5" customHeight="1" x14ac:dyDescent="0.2">
      <c r="B2062" s="36"/>
      <c r="C2062" s="67"/>
      <c r="D2062" s="103"/>
      <c r="E2062" s="37"/>
      <c r="F2062" s="37"/>
      <c r="G2062" s="186"/>
    </row>
    <row r="2064" spans="2:7" ht="13.5" customHeight="1" x14ac:dyDescent="0.2">
      <c r="C2064" s="29" t="s">
        <v>665</v>
      </c>
      <c r="D2064" s="49" t="s">
        <v>85</v>
      </c>
      <c r="E2064" s="7">
        <v>1824</v>
      </c>
      <c r="F2064" s="7" t="s">
        <v>667</v>
      </c>
      <c r="G2064" s="101">
        <f>SUM(1884 -E2064)</f>
        <v>60</v>
      </c>
    </row>
    <row r="2065" spans="2:7" ht="13.5" customHeight="1" x14ac:dyDescent="0.2">
      <c r="C2065" s="29" t="s">
        <v>665</v>
      </c>
      <c r="D2065" s="49" t="s">
        <v>119</v>
      </c>
      <c r="E2065" s="7">
        <v>1827</v>
      </c>
      <c r="F2065" s="7" t="s">
        <v>669</v>
      </c>
      <c r="G2065" s="101">
        <f>SUM(1892-E2065)</f>
        <v>65</v>
      </c>
    </row>
    <row r="2068" spans="2:7" ht="13.5" customHeight="1" thickBot="1" x14ac:dyDescent="0.25">
      <c r="B2068" s="55"/>
      <c r="C2068" s="59"/>
      <c r="D2068" s="246"/>
      <c r="E2068" s="54"/>
      <c r="F2068" s="54"/>
      <c r="G2068" s="189"/>
    </row>
    <row r="2069" spans="2:7" ht="13.5" customHeight="1" x14ac:dyDescent="0.2">
      <c r="B2069" s="36"/>
      <c r="C2069" s="67"/>
      <c r="D2069" s="103"/>
      <c r="E2069" s="37"/>
      <c r="F2069" s="37"/>
      <c r="G2069" s="186"/>
    </row>
    <row r="2070" spans="2:7" ht="13.5" customHeight="1" x14ac:dyDescent="0.2">
      <c r="B2070" s="70"/>
    </row>
    <row r="2071" spans="2:7" ht="13.5" customHeight="1" x14ac:dyDescent="0.2">
      <c r="C2071" s="29" t="s">
        <v>666</v>
      </c>
      <c r="D2071" s="49" t="s">
        <v>95</v>
      </c>
      <c r="E2071" s="7">
        <v>1836</v>
      </c>
      <c r="F2071" s="7" t="s">
        <v>668</v>
      </c>
      <c r="G2071" s="101">
        <f>SUM(1891-E2071)</f>
        <v>55</v>
      </c>
    </row>
    <row r="2072" spans="2:7" ht="13.5" customHeight="1" x14ac:dyDescent="0.2">
      <c r="B2072" s="70"/>
      <c r="C2072" s="29" t="s">
        <v>666</v>
      </c>
      <c r="D2072" s="49" t="s">
        <v>68</v>
      </c>
      <c r="E2072" s="7">
        <v>1853</v>
      </c>
      <c r="F2072" s="8" t="s">
        <v>670</v>
      </c>
      <c r="G2072" s="101">
        <f>SUM(1932-E2072)</f>
        <v>79</v>
      </c>
    </row>
    <row r="2073" spans="2:7" ht="13.5" customHeight="1" x14ac:dyDescent="0.2">
      <c r="B2073" s="70"/>
    </row>
    <row r="2074" spans="2:7" ht="13.5" customHeight="1" x14ac:dyDescent="0.2">
      <c r="B2074" s="70"/>
    </row>
    <row r="2075" spans="2:7" ht="13.5" customHeight="1" thickBot="1" x14ac:dyDescent="0.25">
      <c r="B2075" s="71"/>
      <c r="C2075" s="59"/>
      <c r="D2075" s="246"/>
      <c r="E2075" s="54"/>
      <c r="F2075" s="54"/>
      <c r="G2075" s="189"/>
    </row>
    <row r="2076" spans="2:7" ht="13.5" customHeight="1" x14ac:dyDescent="0.2">
      <c r="B2076" s="36"/>
      <c r="C2076" s="67"/>
      <c r="D2076" s="103"/>
      <c r="E2076" s="37"/>
      <c r="F2076" s="37"/>
      <c r="G2076" s="186"/>
    </row>
    <row r="2077" spans="2:7" ht="13.5" customHeight="1" x14ac:dyDescent="0.2">
      <c r="G2077" s="228"/>
    </row>
    <row r="2078" spans="2:7" ht="13.5" customHeight="1" x14ac:dyDescent="0.2">
      <c r="C2078" s="227" t="s">
        <v>224</v>
      </c>
      <c r="D2078" s="254" t="s">
        <v>639</v>
      </c>
      <c r="E2078" s="158">
        <f>SUM(1855-G2078)</f>
        <v>1853</v>
      </c>
      <c r="F2078" s="158" t="s">
        <v>672</v>
      </c>
      <c r="G2078" s="228">
        <v>2</v>
      </c>
    </row>
    <row r="2083" spans="2:7" ht="13.5" customHeight="1" thickBot="1" x14ac:dyDescent="0.25">
      <c r="B2083" s="55"/>
      <c r="C2083" s="59"/>
      <c r="D2083" s="246"/>
      <c r="E2083" s="54"/>
      <c r="F2083" s="54"/>
      <c r="G2083" s="189"/>
    </row>
    <row r="2084" spans="2:7" ht="13.5" customHeight="1" x14ac:dyDescent="0.2">
      <c r="B2084" s="36"/>
      <c r="C2084" s="67"/>
      <c r="D2084" s="103"/>
      <c r="E2084" s="37"/>
      <c r="F2084" s="37"/>
      <c r="G2084" s="186"/>
    </row>
    <row r="2086" spans="2:7" ht="13.5" customHeight="1" x14ac:dyDescent="0.2">
      <c r="C2086" s="25" t="s">
        <v>224</v>
      </c>
      <c r="D2086" s="42" t="s">
        <v>671</v>
      </c>
      <c r="E2086" s="8">
        <v>1895</v>
      </c>
      <c r="F2086" s="8" t="s">
        <v>673</v>
      </c>
      <c r="G2086" s="190">
        <f>SUM(1909-E2086)</f>
        <v>14</v>
      </c>
    </row>
    <row r="2091" spans="2:7" ht="13.5" customHeight="1" thickBot="1" x14ac:dyDescent="0.25">
      <c r="B2091" s="55"/>
      <c r="C2091" s="59"/>
      <c r="D2091" s="246"/>
      <c r="E2091" s="54"/>
      <c r="F2091" s="54"/>
      <c r="G2091" s="189"/>
    </row>
    <row r="2092" spans="2:7" ht="13.5" customHeight="1" x14ac:dyDescent="0.2">
      <c r="B2092" s="36"/>
      <c r="C2092" s="67"/>
      <c r="D2092" s="103"/>
      <c r="E2092" s="37"/>
      <c r="F2092" s="37"/>
      <c r="G2092" s="186"/>
    </row>
    <row r="2094" spans="2:7" ht="13.5" customHeight="1" x14ac:dyDescent="0.2">
      <c r="G2094" s="3"/>
    </row>
    <row r="2095" spans="2:7" ht="13.5" customHeight="1" x14ac:dyDescent="0.2">
      <c r="C2095" s="211" t="s">
        <v>674</v>
      </c>
      <c r="D2095" s="253" t="s">
        <v>85</v>
      </c>
      <c r="E2095" s="23">
        <v>1840</v>
      </c>
      <c r="F2095" s="160" t="s">
        <v>675</v>
      </c>
      <c r="G2095" s="101">
        <v>61</v>
      </c>
    </row>
    <row r="2096" spans="2:7" ht="13.5" customHeight="1" x14ac:dyDescent="0.2">
      <c r="B2096" s="45" t="s">
        <v>676</v>
      </c>
    </row>
    <row r="2099" spans="2:7" ht="13.5" customHeight="1" thickBot="1" x14ac:dyDescent="0.25">
      <c r="B2099" s="55"/>
      <c r="C2099" s="59"/>
      <c r="D2099" s="246"/>
      <c r="E2099" s="54"/>
      <c r="F2099" s="54"/>
      <c r="G2099" s="189"/>
    </row>
    <row r="2100" spans="2:7" ht="13.5" customHeight="1" x14ac:dyDescent="0.2">
      <c r="B2100" s="36"/>
      <c r="C2100" s="67"/>
      <c r="D2100" s="103"/>
      <c r="E2100" s="37"/>
      <c r="F2100" s="37"/>
      <c r="G2100" s="186"/>
    </row>
    <row r="2107" spans="2:7" ht="13.5" customHeight="1" thickBot="1" x14ac:dyDescent="0.25">
      <c r="B2107" s="55"/>
      <c r="C2107" s="59"/>
      <c r="D2107" s="246"/>
      <c r="E2107" s="54"/>
      <c r="F2107" s="54"/>
      <c r="G2107" s="189"/>
    </row>
    <row r="2108" spans="2:7" ht="13.5" customHeight="1" x14ac:dyDescent="0.2">
      <c r="B2108" s="36"/>
      <c r="C2108" s="67"/>
      <c r="D2108" s="103"/>
      <c r="E2108" s="37"/>
      <c r="F2108" s="37"/>
      <c r="G2108" s="186"/>
    </row>
    <row r="2109" spans="2:7" ht="13.5" customHeight="1" x14ac:dyDescent="0.2">
      <c r="B2109" s="45" t="s">
        <v>677</v>
      </c>
    </row>
    <row r="2114" spans="2:7" ht="13.5" customHeight="1" thickBot="1" x14ac:dyDescent="0.25">
      <c r="B2114" s="55"/>
      <c r="C2114" s="59"/>
      <c r="D2114" s="246"/>
      <c r="E2114" s="54"/>
      <c r="F2114" s="54"/>
      <c r="G2114" s="189"/>
    </row>
    <row r="2115" spans="2:7" ht="13.5" customHeight="1" x14ac:dyDescent="0.2">
      <c r="B2115" s="36"/>
      <c r="C2115" s="67"/>
      <c r="D2115" s="103"/>
      <c r="E2115" s="37"/>
      <c r="F2115" s="37"/>
      <c r="G2115" s="186"/>
    </row>
    <row r="2116" spans="2:7" ht="13.5" customHeight="1" x14ac:dyDescent="0.2">
      <c r="G2116" s="192"/>
    </row>
    <row r="2117" spans="2:7" ht="13.5" customHeight="1" x14ac:dyDescent="0.2">
      <c r="C2117" s="229" t="s">
        <v>224</v>
      </c>
      <c r="D2117" s="255" t="s">
        <v>678</v>
      </c>
      <c r="E2117" s="230">
        <v>1895</v>
      </c>
      <c r="F2117" s="5" t="s">
        <v>673</v>
      </c>
      <c r="G2117" s="101">
        <v>14</v>
      </c>
    </row>
    <row r="2122" spans="2:7" ht="13.5" customHeight="1" thickBot="1" x14ac:dyDescent="0.25">
      <c r="B2122" s="55"/>
      <c r="C2122" s="59"/>
      <c r="D2122" s="246"/>
      <c r="E2122" s="54"/>
      <c r="F2122" s="54"/>
      <c r="G2122" s="189"/>
    </row>
    <row r="2123" spans="2:7" ht="13.5" customHeight="1" x14ac:dyDescent="0.2">
      <c r="B2123" s="36"/>
      <c r="C2123" s="67"/>
      <c r="D2123" s="103"/>
      <c r="E2123" s="37"/>
      <c r="F2123" s="37"/>
      <c r="G2123" s="186"/>
    </row>
    <row r="2124" spans="2:7" ht="13.5" customHeight="1" x14ac:dyDescent="0.2">
      <c r="B2124" s="45"/>
    </row>
    <row r="2129" spans="2:7" ht="13.5" customHeight="1" thickBot="1" x14ac:dyDescent="0.25">
      <c r="B2129" s="71"/>
      <c r="C2129" s="59"/>
      <c r="D2129" s="246"/>
      <c r="E2129" s="54"/>
      <c r="F2129" s="54"/>
      <c r="G2129" s="189"/>
    </row>
    <row r="2130" spans="2:7" ht="13.5" customHeight="1" x14ac:dyDescent="0.2">
      <c r="B2130" s="36"/>
      <c r="C2130" s="67"/>
      <c r="D2130" s="103"/>
      <c r="E2130" s="37"/>
      <c r="F2130" s="37"/>
      <c r="G2130" s="186"/>
    </row>
    <row r="2131" spans="2:7" ht="13.5" customHeight="1" x14ac:dyDescent="0.2">
      <c r="D2131" s="49" t="s">
        <v>679</v>
      </c>
    </row>
    <row r="2137" spans="2:7" ht="13.5" customHeight="1" thickBot="1" x14ac:dyDescent="0.25">
      <c r="B2137" s="55"/>
      <c r="C2137" s="59"/>
      <c r="D2137" s="246"/>
      <c r="E2137" s="54"/>
      <c r="F2137" s="54"/>
      <c r="G2137" s="189"/>
    </row>
    <row r="2138" spans="2:7" ht="13.5" customHeight="1" x14ac:dyDescent="0.2">
      <c r="B2138" s="36"/>
      <c r="C2138" s="67"/>
      <c r="D2138" s="103"/>
      <c r="E2138" s="37"/>
      <c r="F2138" s="37"/>
      <c r="G2138" s="186"/>
    </row>
    <row r="2140" spans="2:7" ht="13.5" customHeight="1" x14ac:dyDescent="0.2">
      <c r="B2140" s="70"/>
      <c r="C2140" s="172" t="s">
        <v>680</v>
      </c>
      <c r="D2140" s="42" t="s">
        <v>681</v>
      </c>
      <c r="E2140" s="8" t="s">
        <v>287</v>
      </c>
      <c r="F2140" s="8" t="s">
        <v>682</v>
      </c>
      <c r="G2140" s="101">
        <v>59</v>
      </c>
    </row>
    <row r="2141" spans="2:7" ht="13.5" customHeight="1" x14ac:dyDescent="0.2">
      <c r="B2141" s="45"/>
    </row>
    <row r="2142" spans="2:7" ht="13.5" customHeight="1" x14ac:dyDescent="0.2">
      <c r="B2142" s="84"/>
      <c r="C2142" s="182"/>
    </row>
    <row r="2145" spans="2:46" ht="13.5" customHeight="1" thickBot="1" x14ac:dyDescent="0.25">
      <c r="B2145" s="55"/>
      <c r="C2145" s="59"/>
      <c r="D2145" s="246"/>
      <c r="E2145" s="54"/>
      <c r="F2145" s="54"/>
      <c r="G2145" s="189"/>
    </row>
    <row r="2146" spans="2:46" ht="13.5" customHeight="1" x14ac:dyDescent="0.2">
      <c r="B2146" s="36"/>
      <c r="C2146" s="67"/>
      <c r="D2146" s="103"/>
      <c r="E2146" s="37"/>
      <c r="F2146" s="37"/>
      <c r="G2146" s="186"/>
    </row>
    <row r="2148" spans="2:46" ht="13.5" customHeight="1" x14ac:dyDescent="0.2">
      <c r="C2148" s="178" t="s">
        <v>688</v>
      </c>
      <c r="D2148" s="49" t="s">
        <v>689</v>
      </c>
      <c r="E2148" s="7">
        <v>1869</v>
      </c>
      <c r="F2148" s="7" t="s">
        <v>691</v>
      </c>
      <c r="G2148" s="101">
        <f>SUM(1893-E2148)</f>
        <v>24</v>
      </c>
      <c r="I2148" s="14"/>
      <c r="K2148" s="77"/>
      <c r="L2148" s="100"/>
      <c r="N2148" s="7"/>
      <c r="P2148" s="33"/>
      <c r="S2148" s="32"/>
      <c r="U2148" s="33"/>
      <c r="X2148" s="32"/>
      <c r="Z2148" s="33"/>
      <c r="AC2148" s="32"/>
      <c r="AE2148" s="33"/>
      <c r="AH2148" s="32"/>
      <c r="AJ2148" s="33"/>
      <c r="AM2148" s="32"/>
      <c r="AO2148" s="33"/>
      <c r="AR2148" s="32"/>
      <c r="AT2148" s="33"/>
    </row>
    <row r="2149" spans="2:46" ht="13.5" customHeight="1" x14ac:dyDescent="0.2">
      <c r="C2149" s="178" t="s">
        <v>688</v>
      </c>
      <c r="D2149" s="49" t="s">
        <v>5</v>
      </c>
      <c r="E2149" s="7">
        <v>1817</v>
      </c>
      <c r="F2149" s="7" t="s">
        <v>697</v>
      </c>
      <c r="G2149" s="101">
        <f>SUM(1886-E2149)</f>
        <v>69</v>
      </c>
    </row>
    <row r="2150" spans="2:46" ht="13.5" customHeight="1" x14ac:dyDescent="0.2">
      <c r="B2150" s="70"/>
    </row>
    <row r="2151" spans="2:46" ht="13.5" customHeight="1" x14ac:dyDescent="0.2">
      <c r="B2151" s="70"/>
    </row>
    <row r="2152" spans="2:46" ht="13.5" customHeight="1" x14ac:dyDescent="0.2">
      <c r="B2152" s="70"/>
    </row>
    <row r="2153" spans="2:46" ht="13.5" customHeight="1" thickBot="1" x14ac:dyDescent="0.25">
      <c r="B2153" s="71"/>
      <c r="C2153" s="59"/>
      <c r="D2153" s="246"/>
      <c r="E2153" s="54"/>
      <c r="F2153" s="54"/>
      <c r="G2153" s="189"/>
    </row>
    <row r="2154" spans="2:46" ht="13.5" customHeight="1" x14ac:dyDescent="0.2">
      <c r="B2154" s="36"/>
      <c r="C2154" s="67"/>
      <c r="D2154" s="103"/>
      <c r="E2154" s="37"/>
      <c r="F2154" s="37"/>
      <c r="G2154" s="186"/>
    </row>
    <row r="2156" spans="2:46" ht="13.5" customHeight="1" x14ac:dyDescent="0.2">
      <c r="C2156" s="29" t="s">
        <v>690</v>
      </c>
      <c r="D2156" s="49" t="s">
        <v>73</v>
      </c>
      <c r="E2156" s="7">
        <v>1823</v>
      </c>
      <c r="F2156" s="7" t="s">
        <v>692</v>
      </c>
      <c r="G2156" s="101">
        <v>63</v>
      </c>
    </row>
    <row r="2157" spans="2:46" ht="13.5" customHeight="1" x14ac:dyDescent="0.2">
      <c r="C2157" s="29" t="s">
        <v>690</v>
      </c>
      <c r="D2157" s="49" t="s">
        <v>313</v>
      </c>
      <c r="E2157" s="7">
        <v>1826</v>
      </c>
      <c r="F2157" s="7" t="s">
        <v>698</v>
      </c>
      <c r="G2157" s="101">
        <f>SUM(1893-E2157)</f>
        <v>67</v>
      </c>
    </row>
    <row r="2161" spans="2:7" ht="13.5" customHeight="1" thickBot="1" x14ac:dyDescent="0.25">
      <c r="B2161" s="55"/>
      <c r="C2161" s="59"/>
      <c r="D2161" s="246"/>
      <c r="E2161" s="54"/>
      <c r="F2161" s="54"/>
      <c r="G2161" s="189"/>
    </row>
    <row r="2162" spans="2:7" ht="13.5" customHeight="1" x14ac:dyDescent="0.2">
      <c r="B2162" s="39"/>
      <c r="C2162" s="67"/>
      <c r="D2162" s="103"/>
      <c r="E2162" s="85"/>
      <c r="F2162" s="37"/>
      <c r="G2162" s="186"/>
    </row>
    <row r="2163" spans="2:7" ht="13.5" customHeight="1" x14ac:dyDescent="0.2">
      <c r="B2163" s="45"/>
    </row>
    <row r="2165" spans="2:7" ht="13.5" customHeight="1" x14ac:dyDescent="0.2">
      <c r="C2165" s="25" t="s">
        <v>693</v>
      </c>
      <c r="D2165" s="42" t="s">
        <v>694</v>
      </c>
      <c r="E2165" s="8" t="s">
        <v>695</v>
      </c>
      <c r="F2165" s="8" t="s">
        <v>696</v>
      </c>
      <c r="G2165" s="190">
        <f>SUM(1919-E2165)</f>
        <v>23</v>
      </c>
    </row>
    <row r="2166" spans="2:7" ht="13.5" customHeight="1" x14ac:dyDescent="0.2">
      <c r="B2166" s="70"/>
    </row>
    <row r="2169" spans="2:7" ht="13.5" customHeight="1" thickBot="1" x14ac:dyDescent="0.25">
      <c r="B2169" s="55"/>
      <c r="C2169" s="59"/>
      <c r="D2169" s="246"/>
      <c r="E2169" s="54"/>
      <c r="F2169" s="54"/>
      <c r="G2169" s="189"/>
    </row>
    <row r="2170" spans="2:7" ht="13.5" customHeight="1" x14ac:dyDescent="0.2">
      <c r="B2170" s="36"/>
      <c r="C2170" s="67"/>
      <c r="D2170" s="103"/>
      <c r="E2170" s="37"/>
      <c r="F2170" s="37"/>
      <c r="G2170" s="186"/>
    </row>
    <row r="2172" spans="2:7" ht="13.5" customHeight="1" x14ac:dyDescent="0.2">
      <c r="C2172" s="29" t="s">
        <v>699</v>
      </c>
      <c r="D2172" s="49" t="s">
        <v>700</v>
      </c>
      <c r="E2172" s="7">
        <v>1822</v>
      </c>
      <c r="F2172" s="7" t="s">
        <v>703</v>
      </c>
      <c r="G2172" s="101">
        <f>SUM(1888-E2172)</f>
        <v>66</v>
      </c>
    </row>
    <row r="2173" spans="2:7" ht="13.5" customHeight="1" x14ac:dyDescent="0.2">
      <c r="B2173" s="45"/>
      <c r="C2173" s="211" t="s">
        <v>699</v>
      </c>
      <c r="D2173" s="253" t="s">
        <v>12</v>
      </c>
      <c r="E2173" s="23">
        <v>1865</v>
      </c>
      <c r="F2173" s="23" t="s">
        <v>706</v>
      </c>
      <c r="G2173" s="3">
        <f>SUM(1887-E2173)</f>
        <v>22</v>
      </c>
    </row>
    <row r="2175" spans="2:7" ht="13.5" customHeight="1" x14ac:dyDescent="0.2">
      <c r="B2175" s="70"/>
    </row>
    <row r="2176" spans="2:7" ht="13.5" customHeight="1" thickBot="1" x14ac:dyDescent="0.25">
      <c r="B2176" s="55"/>
      <c r="C2176" s="59"/>
      <c r="D2176" s="246"/>
      <c r="E2176" s="54"/>
      <c r="F2176" s="54"/>
      <c r="G2176" s="189"/>
    </row>
    <row r="2177" spans="2:7" ht="13.5" customHeight="1" x14ac:dyDescent="0.2">
      <c r="B2177" s="69"/>
      <c r="C2177" s="67"/>
      <c r="D2177" s="103"/>
      <c r="E2177" s="37"/>
      <c r="F2177" s="37"/>
      <c r="G2177" s="186"/>
    </row>
    <row r="2179" spans="2:7" ht="13.5" customHeight="1" x14ac:dyDescent="0.2">
      <c r="C2179" s="231" t="s">
        <v>224</v>
      </c>
      <c r="D2179" s="74" t="s">
        <v>16</v>
      </c>
      <c r="E2179" s="113">
        <v>1824</v>
      </c>
      <c r="F2179" s="113" t="s">
        <v>704</v>
      </c>
      <c r="G2179" s="101">
        <v>69</v>
      </c>
    </row>
    <row r="2180" spans="2:7" ht="13.5" customHeight="1" x14ac:dyDescent="0.2">
      <c r="C2180" s="79" t="s">
        <v>224</v>
      </c>
      <c r="D2180" s="42" t="s">
        <v>211</v>
      </c>
      <c r="E2180" s="31">
        <v>1829</v>
      </c>
      <c r="F2180" s="127">
        <v>4393</v>
      </c>
      <c r="G2180" s="101">
        <v>83</v>
      </c>
    </row>
    <row r="2182" spans="2:7" ht="13.5" customHeight="1" x14ac:dyDescent="0.2">
      <c r="B2182" s="45"/>
    </row>
    <row r="2184" spans="2:7" ht="13.5" customHeight="1" thickBot="1" x14ac:dyDescent="0.25">
      <c r="B2184" s="55"/>
      <c r="C2184" s="59"/>
      <c r="D2184" s="246"/>
      <c r="E2184" s="54"/>
      <c r="F2184" s="54"/>
      <c r="G2184" s="189"/>
    </row>
    <row r="2185" spans="2:7" ht="13.5" customHeight="1" x14ac:dyDescent="0.2">
      <c r="B2185" s="36"/>
      <c r="C2185" s="67"/>
      <c r="D2185" s="103"/>
      <c r="E2185" s="37"/>
      <c r="F2185" s="37"/>
      <c r="G2185" s="186"/>
    </row>
    <row r="2187" spans="2:7" ht="13.5" customHeight="1" x14ac:dyDescent="0.2">
      <c r="C2187" s="75" t="s">
        <v>701</v>
      </c>
      <c r="D2187" s="89" t="s">
        <v>702</v>
      </c>
      <c r="E2187" s="100">
        <v>1888</v>
      </c>
      <c r="F2187" s="100" t="s">
        <v>705</v>
      </c>
      <c r="G2187" s="101">
        <v>2</v>
      </c>
    </row>
    <row r="2188" spans="2:7" ht="13.5" customHeight="1" x14ac:dyDescent="0.2">
      <c r="C2188" s="231" t="s">
        <v>701</v>
      </c>
      <c r="D2188" s="74" t="s">
        <v>5</v>
      </c>
      <c r="E2188" s="113">
        <v>1851</v>
      </c>
      <c r="F2188" s="232" t="s">
        <v>707</v>
      </c>
      <c r="G2188" s="101">
        <f>SUM(1901-E2188)</f>
        <v>50</v>
      </c>
    </row>
    <row r="2189" spans="2:7" ht="13.5" customHeight="1" x14ac:dyDescent="0.2">
      <c r="B2189" s="70"/>
    </row>
    <row r="2190" spans="2:7" ht="13.5" customHeight="1" x14ac:dyDescent="0.2">
      <c r="B2190" s="70"/>
    </row>
    <row r="2192" spans="2:7" ht="13.5" customHeight="1" thickBot="1" x14ac:dyDescent="0.25">
      <c r="B2192" s="55"/>
      <c r="C2192" s="59"/>
      <c r="D2192" s="246"/>
      <c r="E2192" s="54"/>
      <c r="F2192" s="54"/>
      <c r="G2192" s="189"/>
    </row>
    <row r="2193" spans="2:7" ht="13.5" customHeight="1" x14ac:dyDescent="0.2">
      <c r="B2193" s="36"/>
      <c r="C2193" s="67"/>
      <c r="D2193" s="103"/>
      <c r="E2193" s="37"/>
      <c r="F2193" s="37"/>
      <c r="G2193" s="186"/>
    </row>
    <row r="2195" spans="2:7" ht="13.5" customHeight="1" x14ac:dyDescent="0.2">
      <c r="G2195" s="187"/>
    </row>
    <row r="2196" spans="2:7" ht="13.5" customHeight="1" x14ac:dyDescent="0.2">
      <c r="C2196" s="208" t="s">
        <v>492</v>
      </c>
      <c r="D2196" s="49" t="s">
        <v>3</v>
      </c>
      <c r="E2196" s="139">
        <v>1821</v>
      </c>
      <c r="F2196" s="139" t="s">
        <v>708</v>
      </c>
      <c r="G2196" s="187">
        <f>SUM(1894 -E2196)</f>
        <v>73</v>
      </c>
    </row>
    <row r="2197" spans="2:7" ht="13.5" customHeight="1" x14ac:dyDescent="0.2">
      <c r="C2197" s="200" t="s">
        <v>492</v>
      </c>
      <c r="D2197" s="74" t="s">
        <v>5</v>
      </c>
      <c r="E2197" s="129">
        <v>1818</v>
      </c>
      <c r="F2197" s="129" t="s">
        <v>709</v>
      </c>
      <c r="G2197" s="187">
        <f>SUM(1897-E2197)</f>
        <v>79</v>
      </c>
    </row>
    <row r="2200" spans="2:7" ht="13.5" customHeight="1" thickBot="1" x14ac:dyDescent="0.25">
      <c r="B2200" s="55"/>
      <c r="C2200" s="59"/>
      <c r="D2200" s="246"/>
      <c r="E2200" s="54"/>
      <c r="F2200" s="54"/>
      <c r="G2200" s="189"/>
    </row>
    <row r="2201" spans="2:7" ht="13.5" customHeight="1" x14ac:dyDescent="0.2">
      <c r="B2201" s="36"/>
      <c r="C2201" s="67"/>
      <c r="D2201" s="103"/>
      <c r="E2201" s="37"/>
      <c r="F2201" s="37"/>
      <c r="G2201" s="186"/>
    </row>
    <row r="2202" spans="2:7" ht="13.5" customHeight="1" x14ac:dyDescent="0.2">
      <c r="B2202" s="70"/>
      <c r="G2202" s="187"/>
    </row>
    <row r="2203" spans="2:7" ht="13.5" customHeight="1" x14ac:dyDescent="0.2">
      <c r="C2203" s="209" t="s">
        <v>224</v>
      </c>
      <c r="D2203" s="42" t="s">
        <v>16</v>
      </c>
      <c r="E2203" s="140">
        <v>1826</v>
      </c>
      <c r="F2203" s="140" t="s">
        <v>481</v>
      </c>
      <c r="G2203" s="188">
        <f>SUM(1909-E2203)</f>
        <v>83</v>
      </c>
    </row>
    <row r="2204" spans="2:7" ht="13.5" customHeight="1" x14ac:dyDescent="0.2">
      <c r="C2204" s="209" t="s">
        <v>224</v>
      </c>
      <c r="D2204" s="42" t="s">
        <v>10</v>
      </c>
      <c r="E2204" s="140">
        <v>1836</v>
      </c>
      <c r="F2204" s="140" t="s">
        <v>715</v>
      </c>
      <c r="G2204" s="187">
        <v>79</v>
      </c>
    </row>
    <row r="2205" spans="2:7" ht="13.5" customHeight="1" x14ac:dyDescent="0.2">
      <c r="E2205" s="139"/>
      <c r="F2205" s="139"/>
    </row>
    <row r="2206" spans="2:7" ht="13.5" customHeight="1" x14ac:dyDescent="0.2">
      <c r="E2206" s="139"/>
      <c r="F2206" s="139"/>
    </row>
    <row r="2207" spans="2:7" ht="13.5" customHeight="1" x14ac:dyDescent="0.2">
      <c r="E2207" s="139"/>
      <c r="F2207" s="139"/>
    </row>
    <row r="2208" spans="2:7" ht="13.5" customHeight="1" thickBot="1" x14ac:dyDescent="0.25">
      <c r="B2208" s="55"/>
      <c r="C2208" s="59"/>
      <c r="D2208" s="246"/>
      <c r="E2208" s="54"/>
      <c r="F2208" s="54"/>
      <c r="G2208" s="189"/>
    </row>
    <row r="2209" spans="2:7" ht="13.5" customHeight="1" x14ac:dyDescent="0.2">
      <c r="B2209" s="86"/>
      <c r="C2209" s="185"/>
      <c r="D2209" s="103"/>
      <c r="E2209" s="37"/>
      <c r="F2209" s="37"/>
      <c r="G2209" s="186"/>
    </row>
    <row r="2210" spans="2:7" ht="13.5" customHeight="1" x14ac:dyDescent="0.2">
      <c r="C2210" s="40"/>
    </row>
    <row r="2211" spans="2:7" ht="13.5" customHeight="1" x14ac:dyDescent="0.2">
      <c r="E2211" s="139"/>
      <c r="F2211" s="139"/>
      <c r="G2211" s="187"/>
    </row>
    <row r="2212" spans="2:7" ht="13.5" customHeight="1" x14ac:dyDescent="0.2">
      <c r="C2212" s="208" t="s">
        <v>710</v>
      </c>
      <c r="D2212" s="49" t="s">
        <v>711</v>
      </c>
      <c r="E2212" s="139">
        <v>1875</v>
      </c>
      <c r="F2212" s="139" t="s">
        <v>713</v>
      </c>
      <c r="G2212" s="187">
        <f>SUM(1891-E2212)</f>
        <v>16</v>
      </c>
    </row>
    <row r="2213" spans="2:7" ht="13.5" customHeight="1" x14ac:dyDescent="0.2">
      <c r="B2213" s="45"/>
      <c r="C2213" s="200" t="s">
        <v>710</v>
      </c>
      <c r="D2213" s="74" t="s">
        <v>147</v>
      </c>
      <c r="E2213" s="129">
        <v>1838</v>
      </c>
      <c r="F2213" s="233" t="s">
        <v>716</v>
      </c>
      <c r="G2213" s="187">
        <f>SUM(1901-E2213)</f>
        <v>63</v>
      </c>
    </row>
    <row r="2214" spans="2:7" ht="13.5" customHeight="1" x14ac:dyDescent="0.2">
      <c r="C2214" s="209" t="s">
        <v>710</v>
      </c>
      <c r="D2214" s="42" t="s">
        <v>196</v>
      </c>
      <c r="E2214" s="140">
        <v>1843</v>
      </c>
      <c r="F2214" s="140" t="s">
        <v>717</v>
      </c>
      <c r="G2214" s="188">
        <f>SUM(1915-E2214)</f>
        <v>72</v>
      </c>
    </row>
    <row r="2215" spans="2:7" ht="13.5" customHeight="1" x14ac:dyDescent="0.2">
      <c r="G2215" s="187"/>
    </row>
    <row r="2217" spans="2:7" ht="13.5" customHeight="1" thickBot="1" x14ac:dyDescent="0.25">
      <c r="B2217" s="71"/>
      <c r="C2217" s="59"/>
      <c r="D2217" s="246"/>
      <c r="E2217" s="234"/>
      <c r="F2217" s="54"/>
      <c r="G2217" s="189"/>
    </row>
    <row r="2218" spans="2:7" ht="13.5" customHeight="1" x14ac:dyDescent="0.2">
      <c r="B2218" s="36"/>
      <c r="C2218" s="67"/>
      <c r="D2218" s="103"/>
      <c r="E2218" s="37"/>
      <c r="F2218" s="37"/>
      <c r="G2218" s="186"/>
    </row>
    <row r="2219" spans="2:7" ht="13.5" customHeight="1" x14ac:dyDescent="0.2">
      <c r="G2219" s="187"/>
    </row>
    <row r="2220" spans="2:7" ht="13.5" customHeight="1" x14ac:dyDescent="0.2">
      <c r="C2220" s="209" t="s">
        <v>712</v>
      </c>
      <c r="D2220" s="42" t="s">
        <v>300</v>
      </c>
      <c r="E2220" s="235">
        <v>1877</v>
      </c>
      <c r="F2220" s="140" t="s">
        <v>714</v>
      </c>
      <c r="G2220" s="236">
        <f>SUM(1916-E2220)</f>
        <v>39</v>
      </c>
    </row>
    <row r="2223" spans="2:7" ht="13.5" customHeight="1" x14ac:dyDescent="0.2">
      <c r="B2223" s="48"/>
    </row>
    <row r="2226" spans="2:7" ht="13.5" customHeight="1" thickBot="1" x14ac:dyDescent="0.25">
      <c r="B2226" s="55"/>
      <c r="C2226" s="59"/>
      <c r="D2226" s="246"/>
      <c r="E2226" s="54"/>
      <c r="F2226" s="54"/>
      <c r="G2226" s="189"/>
    </row>
    <row r="2227" spans="2:7" ht="13.5" customHeight="1" x14ac:dyDescent="0.2">
      <c r="B2227" s="36"/>
      <c r="C2227" s="67"/>
      <c r="D2227" s="103"/>
      <c r="E2227" s="37"/>
      <c r="F2227" s="37"/>
      <c r="G2227" s="186"/>
    </row>
    <row r="2229" spans="2:7" ht="13.5" customHeight="1" x14ac:dyDescent="0.2">
      <c r="C2229" s="29" t="s">
        <v>229</v>
      </c>
      <c r="D2229" s="49" t="s">
        <v>73</v>
      </c>
      <c r="E2229" s="7">
        <v>1811</v>
      </c>
      <c r="F2229" s="7" t="s">
        <v>725</v>
      </c>
      <c r="G2229" s="101">
        <v>83</v>
      </c>
    </row>
    <row r="2230" spans="2:7" ht="13.5" customHeight="1" x14ac:dyDescent="0.2">
      <c r="C2230" s="29" t="s">
        <v>229</v>
      </c>
      <c r="D2230" s="49" t="s">
        <v>391</v>
      </c>
      <c r="E2230" s="7">
        <v>1811</v>
      </c>
      <c r="F2230" s="7" t="s">
        <v>725</v>
      </c>
      <c r="G2230" s="101">
        <v>83</v>
      </c>
    </row>
    <row r="2233" spans="2:7" ht="13.5" customHeight="1" thickBot="1" x14ac:dyDescent="0.25">
      <c r="B2233" s="55"/>
      <c r="C2233" s="59"/>
      <c r="D2233" s="246"/>
      <c r="E2233" s="54"/>
      <c r="F2233" s="54"/>
      <c r="G2233" s="189"/>
    </row>
    <row r="2234" spans="2:7" ht="13.5" customHeight="1" x14ac:dyDescent="0.2">
      <c r="B2234" s="36"/>
      <c r="C2234" s="67"/>
      <c r="D2234" s="103"/>
      <c r="E2234" s="37"/>
      <c r="F2234" s="37"/>
      <c r="G2234" s="186"/>
    </row>
    <row r="2235" spans="2:7" ht="13.5" customHeight="1" x14ac:dyDescent="0.2">
      <c r="B2235" s="70"/>
      <c r="F2235" s="26"/>
    </row>
    <row r="2237" spans="2:7" ht="13.5" customHeight="1" x14ac:dyDescent="0.2">
      <c r="C2237" s="178" t="s">
        <v>718</v>
      </c>
      <c r="D2237" s="49" t="s">
        <v>84</v>
      </c>
      <c r="E2237" s="7">
        <v>1854</v>
      </c>
      <c r="F2237" s="7" t="s">
        <v>726</v>
      </c>
      <c r="G2237" s="101">
        <v>40</v>
      </c>
    </row>
    <row r="2238" spans="2:7" ht="13.5" customHeight="1" x14ac:dyDescent="0.2">
      <c r="C2238" s="176" t="s">
        <v>718</v>
      </c>
      <c r="D2238" s="74" t="s">
        <v>73</v>
      </c>
      <c r="E2238" s="11">
        <v>1903</v>
      </c>
      <c r="F2238" s="114" t="s">
        <v>738</v>
      </c>
      <c r="G2238" s="101">
        <v>0</v>
      </c>
    </row>
    <row r="2239" spans="2:7" ht="13.5" customHeight="1" x14ac:dyDescent="0.2">
      <c r="B2239" s="70"/>
      <c r="F2239" s="26"/>
    </row>
    <row r="2240" spans="2:7" ht="13.5" customHeight="1" thickBot="1" x14ac:dyDescent="0.25">
      <c r="B2240" s="71"/>
      <c r="C2240" s="59"/>
      <c r="D2240" s="246"/>
      <c r="E2240" s="54"/>
      <c r="F2240" s="234"/>
      <c r="G2240" s="189"/>
    </row>
    <row r="2241" spans="2:7" ht="13.5" customHeight="1" x14ac:dyDescent="0.2">
      <c r="B2241" s="69"/>
      <c r="C2241" s="67"/>
      <c r="D2241" s="103"/>
      <c r="E2241" s="37"/>
      <c r="F2241" s="85"/>
      <c r="G2241" s="186"/>
    </row>
    <row r="2242" spans="2:7" ht="13.5" customHeight="1" x14ac:dyDescent="0.2">
      <c r="G2242" s="190"/>
    </row>
    <row r="2243" spans="2:7" ht="13.5" customHeight="1" x14ac:dyDescent="0.2">
      <c r="C2243" s="172" t="s">
        <v>719</v>
      </c>
      <c r="D2243" s="42" t="s">
        <v>140</v>
      </c>
      <c r="E2243" s="8">
        <v>1849</v>
      </c>
      <c r="F2243" s="8" t="s">
        <v>727</v>
      </c>
      <c r="G2243" s="190" t="s">
        <v>728</v>
      </c>
    </row>
    <row r="2244" spans="2:7" ht="13.5" customHeight="1" x14ac:dyDescent="0.2">
      <c r="C2244" s="172" t="s">
        <v>719</v>
      </c>
      <c r="D2244" s="42" t="s">
        <v>735</v>
      </c>
      <c r="E2244" s="8">
        <v>1846</v>
      </c>
      <c r="F2244" s="8" t="s">
        <v>739</v>
      </c>
      <c r="G2244" s="101">
        <v>73</v>
      </c>
    </row>
    <row r="2245" spans="2:7" ht="13.5" customHeight="1" x14ac:dyDescent="0.2">
      <c r="C2245" s="172"/>
      <c r="D2245" s="42"/>
      <c r="E2245" s="8"/>
      <c r="F2245" s="8"/>
    </row>
    <row r="2247" spans="2:7" ht="13.5" customHeight="1" thickBot="1" x14ac:dyDescent="0.25">
      <c r="B2247" s="55"/>
      <c r="C2247" s="59"/>
      <c r="D2247" s="246"/>
      <c r="E2247" s="54"/>
      <c r="F2247" s="54"/>
      <c r="G2247" s="189"/>
    </row>
    <row r="2248" spans="2:7" ht="13.5" customHeight="1" x14ac:dyDescent="0.2">
      <c r="B2248" s="36"/>
      <c r="C2248" s="67"/>
      <c r="D2248" s="103"/>
      <c r="E2248" s="37"/>
      <c r="F2248" s="37"/>
      <c r="G2248" s="186"/>
    </row>
    <row r="2249" spans="2:7" ht="13.5" customHeight="1" x14ac:dyDescent="0.2">
      <c r="C2249" s="176" t="s">
        <v>555</v>
      </c>
      <c r="D2249" s="74" t="s">
        <v>720</v>
      </c>
      <c r="E2249" s="11">
        <v>1810</v>
      </c>
      <c r="F2249" s="11" t="s">
        <v>729</v>
      </c>
      <c r="G2249" s="101">
        <v>77</v>
      </c>
    </row>
    <row r="2250" spans="2:7" ht="13.5" customHeight="1" x14ac:dyDescent="0.2">
      <c r="C2250" s="176" t="s">
        <v>555</v>
      </c>
      <c r="D2250" s="74" t="s">
        <v>736</v>
      </c>
      <c r="E2250" s="11">
        <v>1819</v>
      </c>
      <c r="F2250" s="11" t="s">
        <v>740</v>
      </c>
      <c r="G2250" s="101">
        <v>77</v>
      </c>
    </row>
    <row r="2254" spans="2:7" ht="13.5" customHeight="1" thickBot="1" x14ac:dyDescent="0.25">
      <c r="B2254" s="55"/>
      <c r="C2254" s="59"/>
      <c r="D2254" s="246"/>
      <c r="E2254" s="54"/>
      <c r="F2254" s="54"/>
      <c r="G2254" s="189"/>
    </row>
    <row r="2255" spans="2:7" ht="13.5" customHeight="1" x14ac:dyDescent="0.2">
      <c r="B2255" s="36"/>
      <c r="C2255" s="67"/>
      <c r="D2255" s="103"/>
      <c r="E2255" s="37"/>
      <c r="F2255" s="37"/>
      <c r="G2255" s="186"/>
    </row>
    <row r="2256" spans="2:7" ht="13.5" customHeight="1" x14ac:dyDescent="0.2">
      <c r="C2256" s="172" t="s">
        <v>721</v>
      </c>
      <c r="D2256" s="42" t="s">
        <v>241</v>
      </c>
      <c r="E2256" s="30">
        <v>1850</v>
      </c>
      <c r="F2256" s="31" t="s">
        <v>730</v>
      </c>
      <c r="G2256" s="101">
        <v>66</v>
      </c>
    </row>
    <row r="2258" spans="2:7" ht="13.5" customHeight="1" x14ac:dyDescent="0.2">
      <c r="E2258" s="273" t="s">
        <v>752</v>
      </c>
      <c r="F2258" s="274"/>
      <c r="G2258" s="275"/>
    </row>
    <row r="2259" spans="2:7" ht="13.5" customHeight="1" x14ac:dyDescent="0.2">
      <c r="E2259" s="274"/>
      <c r="F2259" s="274"/>
      <c r="G2259" s="275"/>
    </row>
    <row r="2260" spans="2:7" ht="13.5" customHeight="1" x14ac:dyDescent="0.2">
      <c r="E2260" s="274"/>
      <c r="F2260" s="274"/>
      <c r="G2260" s="275"/>
    </row>
    <row r="2261" spans="2:7" ht="13.5" customHeight="1" x14ac:dyDescent="0.2">
      <c r="E2261" s="274"/>
      <c r="F2261" s="274"/>
      <c r="G2261" s="275"/>
    </row>
    <row r="2262" spans="2:7" ht="13.5" customHeight="1" x14ac:dyDescent="0.2">
      <c r="E2262" s="274"/>
      <c r="F2262" s="274"/>
      <c r="G2262" s="275"/>
    </row>
    <row r="2263" spans="2:7" ht="13.5" customHeight="1" thickBot="1" x14ac:dyDescent="0.25">
      <c r="B2263" s="55"/>
      <c r="C2263" s="59"/>
      <c r="D2263" s="246"/>
      <c r="E2263" s="54"/>
      <c r="F2263" s="54"/>
      <c r="G2263" s="189"/>
    </row>
    <row r="2264" spans="2:7" ht="13.5" customHeight="1" x14ac:dyDescent="0.2">
      <c r="B2264" s="36"/>
      <c r="C2264" s="67"/>
      <c r="D2264" s="103"/>
      <c r="E2264" s="37"/>
      <c r="F2264" s="37"/>
      <c r="G2264" s="186"/>
    </row>
    <row r="2265" spans="2:7" ht="13.5" customHeight="1" x14ac:dyDescent="0.2">
      <c r="C2265" s="172" t="s">
        <v>722</v>
      </c>
      <c r="D2265" s="42" t="s">
        <v>56</v>
      </c>
      <c r="E2265" s="8">
        <v>1877</v>
      </c>
      <c r="F2265" s="31" t="s">
        <v>731</v>
      </c>
      <c r="G2265" s="101">
        <v>29</v>
      </c>
    </row>
    <row r="2272" spans="2:7" ht="13.5" customHeight="1" thickBot="1" x14ac:dyDescent="0.25">
      <c r="B2272" s="55"/>
      <c r="C2272" s="59"/>
      <c r="D2272" s="246"/>
      <c r="E2272" s="54"/>
      <c r="F2272" s="54"/>
      <c r="G2272" s="189"/>
    </row>
    <row r="2273" spans="2:7" ht="13.5" customHeight="1" x14ac:dyDescent="0.2">
      <c r="B2273" s="36"/>
      <c r="C2273" s="67"/>
      <c r="D2273" s="103"/>
      <c r="E2273" s="37"/>
      <c r="F2273" s="37"/>
      <c r="G2273" s="186"/>
    </row>
    <row r="2274" spans="2:7" ht="13.5" customHeight="1" x14ac:dyDescent="0.2">
      <c r="C2274" s="172" t="s">
        <v>723</v>
      </c>
      <c r="D2274" s="42" t="s">
        <v>93</v>
      </c>
      <c r="E2274" s="8">
        <v>1826</v>
      </c>
      <c r="F2274" s="8" t="s">
        <v>732</v>
      </c>
      <c r="G2274" s="190" t="s">
        <v>733</v>
      </c>
    </row>
    <row r="2275" spans="2:7" ht="13.5" customHeight="1" x14ac:dyDescent="0.2">
      <c r="C2275" s="172" t="s">
        <v>723</v>
      </c>
      <c r="D2275" s="42" t="s">
        <v>737</v>
      </c>
      <c r="E2275" s="8">
        <v>1822</v>
      </c>
      <c r="F2275" s="8" t="s">
        <v>741</v>
      </c>
      <c r="G2275" s="101">
        <v>86</v>
      </c>
    </row>
    <row r="2277" spans="2:7" ht="13.5" customHeight="1" x14ac:dyDescent="0.2">
      <c r="E2277" s="273" t="s">
        <v>754</v>
      </c>
      <c r="F2277" s="274"/>
      <c r="G2277" s="275"/>
    </row>
    <row r="2278" spans="2:7" ht="13.5" customHeight="1" x14ac:dyDescent="0.2">
      <c r="E2278" s="273"/>
      <c r="F2278" s="274"/>
      <c r="G2278" s="275"/>
    </row>
    <row r="2279" spans="2:7" ht="13.5" customHeight="1" x14ac:dyDescent="0.2">
      <c r="E2279" s="274"/>
      <c r="F2279" s="274"/>
      <c r="G2279" s="275"/>
    </row>
    <row r="2280" spans="2:7" ht="13.5" customHeight="1" x14ac:dyDescent="0.2">
      <c r="E2280" s="274"/>
      <c r="F2280" s="274"/>
      <c r="G2280" s="275"/>
    </row>
    <row r="2281" spans="2:7" ht="13.5" customHeight="1" x14ac:dyDescent="0.2">
      <c r="E2281" s="274"/>
      <c r="F2281" s="274"/>
      <c r="G2281" s="275"/>
    </row>
    <row r="2282" spans="2:7" ht="13.5" customHeight="1" thickBot="1" x14ac:dyDescent="0.25">
      <c r="B2282" s="55"/>
      <c r="C2282" s="59"/>
      <c r="D2282" s="246"/>
      <c r="E2282" s="54"/>
      <c r="F2282" s="54"/>
      <c r="G2282" s="189"/>
    </row>
    <row r="2283" spans="2:7" ht="13.5" customHeight="1" x14ac:dyDescent="0.2">
      <c r="B2283" s="36"/>
      <c r="C2283" s="67"/>
      <c r="D2283" s="103"/>
      <c r="E2283" s="37"/>
      <c r="F2283" s="37"/>
      <c r="G2283" s="186"/>
    </row>
    <row r="2284" spans="2:7" ht="13.5" customHeight="1" x14ac:dyDescent="0.2">
      <c r="C2284" s="178" t="s">
        <v>724</v>
      </c>
      <c r="D2284" s="49" t="s">
        <v>53</v>
      </c>
      <c r="E2284" s="7">
        <v>1863</v>
      </c>
      <c r="F2284" s="8" t="s">
        <v>734</v>
      </c>
      <c r="G2284" s="101">
        <v>60</v>
      </c>
    </row>
    <row r="2286" spans="2:7" ht="13.5" customHeight="1" x14ac:dyDescent="0.2">
      <c r="E2286" s="273" t="s">
        <v>753</v>
      </c>
      <c r="F2286" s="287"/>
      <c r="G2286" s="288"/>
    </row>
    <row r="2287" spans="2:7" ht="13.5" customHeight="1" x14ac:dyDescent="0.2">
      <c r="E2287" s="273"/>
      <c r="F2287" s="287"/>
      <c r="G2287" s="288"/>
    </row>
    <row r="2288" spans="2:7" ht="13.5" customHeight="1" x14ac:dyDescent="0.2">
      <c r="E2288" s="287"/>
      <c r="F2288" s="287"/>
      <c r="G2288" s="288"/>
    </row>
    <row r="2289" spans="2:7" ht="13.5" customHeight="1" x14ac:dyDescent="0.2">
      <c r="E2289" s="287"/>
      <c r="F2289" s="287"/>
      <c r="G2289" s="288"/>
    </row>
    <row r="2291" spans="2:7" ht="13.5" customHeight="1" thickBot="1" x14ac:dyDescent="0.25">
      <c r="B2291" s="55"/>
      <c r="C2291" s="59"/>
      <c r="D2291" s="246"/>
      <c r="E2291" s="54"/>
      <c r="F2291" s="54"/>
      <c r="G2291" s="189"/>
    </row>
    <row r="2292" spans="2:7" ht="13.5" customHeight="1" x14ac:dyDescent="0.2">
      <c r="B2292" s="36"/>
      <c r="C2292" s="67"/>
      <c r="D2292" s="103"/>
      <c r="E2292" s="37"/>
      <c r="F2292" s="37"/>
      <c r="G2292" s="186"/>
    </row>
    <row r="2293" spans="2:7" ht="13.5" customHeight="1" x14ac:dyDescent="0.2">
      <c r="C2293" s="173" t="s">
        <v>721</v>
      </c>
      <c r="D2293" s="49" t="s">
        <v>196</v>
      </c>
      <c r="E2293" s="100">
        <v>1854</v>
      </c>
      <c r="F2293" s="127">
        <v>13579</v>
      </c>
      <c r="G2293" s="101">
        <v>83</v>
      </c>
    </row>
    <row r="2295" spans="2:7" ht="13.5" customHeight="1" x14ac:dyDescent="0.2">
      <c r="E2295" s="273" t="s">
        <v>752</v>
      </c>
      <c r="F2295" s="274"/>
      <c r="G2295" s="275"/>
    </row>
    <row r="2296" spans="2:7" ht="13.5" customHeight="1" x14ac:dyDescent="0.2">
      <c r="E2296" s="274"/>
      <c r="F2296" s="274"/>
      <c r="G2296" s="275"/>
    </row>
    <row r="2297" spans="2:7" ht="13.5" customHeight="1" x14ac:dyDescent="0.2">
      <c r="E2297" s="274"/>
      <c r="F2297" s="274"/>
      <c r="G2297" s="275"/>
    </row>
    <row r="2298" spans="2:7" ht="13.5" customHeight="1" x14ac:dyDescent="0.2">
      <c r="E2298" s="274"/>
      <c r="F2298" s="274"/>
      <c r="G2298" s="275"/>
    </row>
    <row r="2299" spans="2:7" ht="13.5" customHeight="1" x14ac:dyDescent="0.2">
      <c r="E2299" s="274"/>
      <c r="F2299" s="274"/>
      <c r="G2299" s="275"/>
    </row>
    <row r="2300" spans="2:7" ht="13.5" customHeight="1" thickBot="1" x14ac:dyDescent="0.25">
      <c r="B2300" s="55"/>
      <c r="C2300" s="59"/>
      <c r="D2300" s="246"/>
      <c r="E2300" s="54"/>
      <c r="F2300" s="54"/>
      <c r="G2300" s="189"/>
    </row>
    <row r="2301" spans="2:7" ht="13.5" customHeight="1" x14ac:dyDescent="0.2">
      <c r="B2301" s="36"/>
      <c r="C2301" s="67"/>
      <c r="D2301" s="103"/>
      <c r="E2301" s="37"/>
      <c r="F2301" s="37"/>
      <c r="G2301" s="186"/>
    </row>
    <row r="2302" spans="2:7" ht="13.5" customHeight="1" x14ac:dyDescent="0.2">
      <c r="C2302" s="172" t="s">
        <v>724</v>
      </c>
      <c r="D2302" s="42" t="s">
        <v>70</v>
      </c>
      <c r="E2302" s="8">
        <v>1889</v>
      </c>
      <c r="F2302" s="31" t="s">
        <v>743</v>
      </c>
      <c r="G2302" s="101">
        <v>31</v>
      </c>
    </row>
    <row r="2304" spans="2:7" ht="13.5" customHeight="1" x14ac:dyDescent="0.2">
      <c r="E2304" s="273" t="s">
        <v>750</v>
      </c>
      <c r="F2304" s="287"/>
      <c r="G2304" s="288"/>
    </row>
    <row r="2305" spans="2:7" ht="13.5" customHeight="1" x14ac:dyDescent="0.2">
      <c r="E2305" s="273"/>
      <c r="F2305" s="287"/>
      <c r="G2305" s="288"/>
    </row>
    <row r="2306" spans="2:7" ht="13.5" customHeight="1" x14ac:dyDescent="0.2">
      <c r="E2306" s="287"/>
      <c r="F2306" s="287"/>
      <c r="G2306" s="288"/>
    </row>
    <row r="2307" spans="2:7" ht="13.5" customHeight="1" x14ac:dyDescent="0.2">
      <c r="E2307" s="287"/>
      <c r="F2307" s="287"/>
      <c r="G2307" s="288"/>
    </row>
    <row r="2308" spans="2:7" ht="13.5" customHeight="1" x14ac:dyDescent="0.2">
      <c r="E2308" s="289"/>
      <c r="F2308" s="289"/>
      <c r="G2308" s="290"/>
    </row>
    <row r="2309" spans="2:7" ht="13.5" customHeight="1" thickBot="1" x14ac:dyDescent="0.25">
      <c r="B2309" s="55"/>
      <c r="C2309" s="59"/>
      <c r="D2309" s="246"/>
      <c r="E2309" s="54"/>
      <c r="F2309" s="54"/>
      <c r="G2309" s="189"/>
    </row>
    <row r="2310" spans="2:7" ht="13.5" customHeight="1" x14ac:dyDescent="0.2">
      <c r="B2310" s="36"/>
      <c r="C2310" s="67"/>
      <c r="D2310" s="103"/>
      <c r="E2310" s="37"/>
      <c r="F2310" s="37"/>
      <c r="G2310" s="186"/>
    </row>
    <row r="2311" spans="2:7" ht="13.5" customHeight="1" x14ac:dyDescent="0.2">
      <c r="C2311" s="179" t="s">
        <v>742</v>
      </c>
      <c r="D2311" s="42" t="s">
        <v>140</v>
      </c>
      <c r="E2311" s="166">
        <v>1844</v>
      </c>
      <c r="F2311" s="31" t="s">
        <v>744</v>
      </c>
      <c r="G2311" s="101">
        <v>77</v>
      </c>
    </row>
    <row r="2313" spans="2:7" ht="13.5" customHeight="1" x14ac:dyDescent="0.2">
      <c r="E2313" s="273" t="s">
        <v>751</v>
      </c>
      <c r="F2313" s="274"/>
      <c r="G2313" s="275"/>
    </row>
    <row r="2314" spans="2:7" ht="13.5" customHeight="1" x14ac:dyDescent="0.2">
      <c r="E2314" s="273"/>
      <c r="F2314" s="274"/>
      <c r="G2314" s="275"/>
    </row>
    <row r="2315" spans="2:7" ht="13.5" customHeight="1" x14ac:dyDescent="0.2">
      <c r="E2315" s="273"/>
      <c r="F2315" s="274"/>
      <c r="G2315" s="275"/>
    </row>
    <row r="2316" spans="2:7" ht="13.5" customHeight="1" x14ac:dyDescent="0.2">
      <c r="E2316" s="274"/>
      <c r="F2316" s="274"/>
      <c r="G2316" s="275"/>
    </row>
    <row r="2317" spans="2:7" ht="13.5" customHeight="1" x14ac:dyDescent="0.2">
      <c r="E2317" s="274"/>
      <c r="F2317" s="274"/>
      <c r="G2317" s="275"/>
    </row>
    <row r="2318" spans="2:7" ht="13.5" customHeight="1" x14ac:dyDescent="0.2">
      <c r="E2318" s="274"/>
      <c r="F2318" s="274"/>
      <c r="G2318" s="275"/>
    </row>
    <row r="2319" spans="2:7" ht="13.5" customHeight="1" x14ac:dyDescent="0.2">
      <c r="E2319" s="274"/>
      <c r="F2319" s="274"/>
      <c r="G2319" s="275"/>
    </row>
    <row r="2320" spans="2:7" ht="13.5" customHeight="1" x14ac:dyDescent="0.2">
      <c r="E2320" s="274"/>
      <c r="F2320" s="274"/>
      <c r="G2320" s="275"/>
    </row>
    <row r="2321" spans="2:7" ht="13.5" customHeight="1" thickBot="1" x14ac:dyDescent="0.25">
      <c r="B2321" s="55"/>
      <c r="C2321" s="59"/>
      <c r="D2321" s="246"/>
      <c r="E2321" s="54"/>
      <c r="F2321" s="54"/>
      <c r="G2321" s="189"/>
    </row>
    <row r="2322" spans="2:7" ht="13.5" customHeight="1" x14ac:dyDescent="0.2">
      <c r="B2322" s="36"/>
      <c r="C2322" s="67"/>
      <c r="D2322" s="103"/>
      <c r="E2322" s="37"/>
      <c r="F2322" s="37"/>
      <c r="G2322" s="186"/>
    </row>
    <row r="2323" spans="2:7" ht="13.5" customHeight="1" x14ac:dyDescent="0.2">
      <c r="C2323" s="175" t="s">
        <v>724</v>
      </c>
      <c r="D2323" s="247" t="s">
        <v>16</v>
      </c>
      <c r="E2323" s="5">
        <v>1855</v>
      </c>
      <c r="F2323" s="110" t="s">
        <v>745</v>
      </c>
      <c r="G2323" s="101">
        <v>66</v>
      </c>
    </row>
    <row r="2325" spans="2:7" ht="13.5" customHeight="1" x14ac:dyDescent="0.2">
      <c r="E2325" s="273" t="s">
        <v>746</v>
      </c>
      <c r="F2325" s="287"/>
      <c r="G2325" s="288"/>
    </row>
    <row r="2326" spans="2:7" ht="13.5" customHeight="1" x14ac:dyDescent="0.2">
      <c r="E2326" s="273"/>
      <c r="F2326" s="287"/>
      <c r="G2326" s="288"/>
    </row>
    <row r="2327" spans="2:7" ht="13.5" customHeight="1" x14ac:dyDescent="0.2">
      <c r="E2327" s="287"/>
      <c r="F2327" s="287"/>
      <c r="G2327" s="288"/>
    </row>
    <row r="2328" spans="2:7" ht="13.5" customHeight="1" x14ac:dyDescent="0.2">
      <c r="E2328" s="287"/>
      <c r="F2328" s="287"/>
      <c r="G2328" s="288"/>
    </row>
    <row r="2331" spans="2:7" ht="13.5" customHeight="1" thickBot="1" x14ac:dyDescent="0.25">
      <c r="B2331" s="55"/>
      <c r="C2331" s="59"/>
      <c r="D2331" s="246"/>
      <c r="E2331" s="54"/>
      <c r="F2331" s="54"/>
      <c r="G2331" s="189"/>
    </row>
    <row r="2332" spans="2:7" ht="13.5" customHeight="1" x14ac:dyDescent="0.2">
      <c r="B2332" s="45"/>
    </row>
    <row r="2333" spans="2:7" ht="13.5" customHeight="1" x14ac:dyDescent="0.2">
      <c r="B2333" s="45"/>
    </row>
    <row r="2334" spans="2:7" ht="13.5" customHeight="1" x14ac:dyDescent="0.2">
      <c r="B2334" s="45"/>
    </row>
    <row r="2335" spans="2:7" ht="13.5" customHeight="1" x14ac:dyDescent="0.2">
      <c r="B2335" s="45"/>
    </row>
    <row r="2336" spans="2:7" ht="13.5" customHeight="1" x14ac:dyDescent="0.2">
      <c r="B2336" s="45"/>
    </row>
    <row r="2337" spans="2:2" ht="13.5" customHeight="1" x14ac:dyDescent="0.2">
      <c r="B2337" s="45"/>
    </row>
    <row r="2338" spans="2:2" ht="13.5" customHeight="1" x14ac:dyDescent="0.2">
      <c r="B2338" s="45"/>
    </row>
    <row r="2339" spans="2:2" ht="13.5" customHeight="1" x14ac:dyDescent="0.2">
      <c r="B2339" s="45"/>
    </row>
    <row r="2340" spans="2:2" ht="13.5" customHeight="1" x14ac:dyDescent="0.2">
      <c r="B2340" s="45"/>
    </row>
    <row r="2341" spans="2:2" ht="13.5" customHeight="1" x14ac:dyDescent="0.2">
      <c r="B2341" s="45"/>
    </row>
    <row r="2342" spans="2:2" ht="13.5" customHeight="1" x14ac:dyDescent="0.2">
      <c r="B2342" s="45"/>
    </row>
    <row r="2343" spans="2:2" ht="13.5" customHeight="1" x14ac:dyDescent="0.2">
      <c r="B2343" s="45"/>
    </row>
    <row r="2344" spans="2:2" ht="13.5" customHeight="1" x14ac:dyDescent="0.2">
      <c r="B2344" s="45"/>
    </row>
    <row r="2345" spans="2:2" ht="13.5" customHeight="1" x14ac:dyDescent="0.2">
      <c r="B2345" s="45"/>
    </row>
    <row r="2346" spans="2:2" ht="13.5" customHeight="1" x14ac:dyDescent="0.2">
      <c r="B2346" s="45"/>
    </row>
    <row r="2347" spans="2:2" ht="13.5" customHeight="1" x14ac:dyDescent="0.2">
      <c r="B2347" s="45"/>
    </row>
    <row r="2348" spans="2:2" ht="13.5" customHeight="1" x14ac:dyDescent="0.2">
      <c r="B2348" s="45"/>
    </row>
    <row r="2349" spans="2:2" ht="13.5" customHeight="1" x14ac:dyDescent="0.2">
      <c r="B2349" s="45"/>
    </row>
    <row r="2350" spans="2:2" ht="13.5" customHeight="1" x14ac:dyDescent="0.2">
      <c r="B2350" s="45"/>
    </row>
    <row r="2351" spans="2:2" ht="13.5" customHeight="1" x14ac:dyDescent="0.2">
      <c r="B2351" s="45"/>
    </row>
    <row r="2352" spans="2:2" ht="13.5" customHeight="1" x14ac:dyDescent="0.2">
      <c r="B2352" s="45"/>
    </row>
    <row r="2353" spans="2:2" ht="13.5" customHeight="1" x14ac:dyDescent="0.2">
      <c r="B2353" s="45"/>
    </row>
    <row r="2354" spans="2:2" ht="13.5" customHeight="1" x14ac:dyDescent="0.2">
      <c r="B2354" s="45"/>
    </row>
    <row r="2355" spans="2:2" ht="13.5" customHeight="1" x14ac:dyDescent="0.2">
      <c r="B2355" s="45"/>
    </row>
    <row r="2356" spans="2:2" ht="13.5" customHeight="1" x14ac:dyDescent="0.2">
      <c r="B2356" s="45"/>
    </row>
    <row r="2357" spans="2:2" ht="13.5" customHeight="1" x14ac:dyDescent="0.2">
      <c r="B2357" s="45"/>
    </row>
    <row r="2358" spans="2:2" ht="13.5" customHeight="1" x14ac:dyDescent="0.2">
      <c r="B2358" s="45"/>
    </row>
    <row r="2359" spans="2:2" ht="13.5" customHeight="1" x14ac:dyDescent="0.2">
      <c r="B2359" s="45"/>
    </row>
    <row r="2360" spans="2:2" ht="13.5" customHeight="1" x14ac:dyDescent="0.2">
      <c r="B2360" s="45"/>
    </row>
    <row r="2361" spans="2:2" ht="13.5" customHeight="1" x14ac:dyDescent="0.2">
      <c r="B2361" s="45"/>
    </row>
    <row r="2362" spans="2:2" ht="13.5" customHeight="1" x14ac:dyDescent="0.2">
      <c r="B2362" s="45"/>
    </row>
    <row r="2363" spans="2:2" ht="13.5" customHeight="1" x14ac:dyDescent="0.2">
      <c r="B2363" s="45"/>
    </row>
    <row r="2364" spans="2:2" ht="13.5" customHeight="1" x14ac:dyDescent="0.2">
      <c r="B2364" s="45"/>
    </row>
    <row r="2365" spans="2:2" ht="13.5" customHeight="1" x14ac:dyDescent="0.2">
      <c r="B2365" s="45"/>
    </row>
    <row r="2366" spans="2:2" ht="13.5" customHeight="1" x14ac:dyDescent="0.2">
      <c r="B2366" s="45"/>
    </row>
    <row r="2367" spans="2:2" ht="13.5" customHeight="1" x14ac:dyDescent="0.2">
      <c r="B2367" s="45"/>
    </row>
    <row r="2368" spans="2:2" ht="13.5" customHeight="1" x14ac:dyDescent="0.2">
      <c r="B2368" s="45"/>
    </row>
    <row r="2369" spans="2:2" ht="13.5" customHeight="1" x14ac:dyDescent="0.2">
      <c r="B2369" s="45"/>
    </row>
    <row r="2370" spans="2:2" ht="13.5" customHeight="1" x14ac:dyDescent="0.2">
      <c r="B2370" s="45"/>
    </row>
    <row r="2371" spans="2:2" ht="13.5" customHeight="1" x14ac:dyDescent="0.2">
      <c r="B2371" s="45"/>
    </row>
    <row r="2372" spans="2:2" ht="13.5" customHeight="1" x14ac:dyDescent="0.2">
      <c r="B2372" s="45"/>
    </row>
    <row r="2373" spans="2:2" ht="13.5" customHeight="1" x14ac:dyDescent="0.2">
      <c r="B2373" s="45"/>
    </row>
    <row r="2374" spans="2:2" ht="13.5" customHeight="1" x14ac:dyDescent="0.2">
      <c r="B2374" s="45"/>
    </row>
    <row r="2375" spans="2:2" ht="13.5" customHeight="1" x14ac:dyDescent="0.2">
      <c r="B2375" s="45"/>
    </row>
    <row r="2376" spans="2:2" ht="13.5" customHeight="1" x14ac:dyDescent="0.2">
      <c r="B2376" s="45"/>
    </row>
    <row r="2377" spans="2:2" ht="13.5" customHeight="1" x14ac:dyDescent="0.2">
      <c r="B2377" s="45"/>
    </row>
    <row r="2378" spans="2:2" ht="13.5" customHeight="1" x14ac:dyDescent="0.2">
      <c r="B2378" s="45"/>
    </row>
    <row r="2379" spans="2:2" ht="13.5" customHeight="1" x14ac:dyDescent="0.2">
      <c r="B2379" s="45"/>
    </row>
    <row r="2380" spans="2:2" ht="13.5" customHeight="1" x14ac:dyDescent="0.2">
      <c r="B2380" s="45"/>
    </row>
    <row r="2381" spans="2:2" ht="13.5" customHeight="1" x14ac:dyDescent="0.2">
      <c r="B2381" s="45"/>
    </row>
    <row r="2382" spans="2:2" ht="13.5" customHeight="1" x14ac:dyDescent="0.2">
      <c r="B2382" s="45"/>
    </row>
    <row r="2383" spans="2:2" ht="13.5" customHeight="1" x14ac:dyDescent="0.2">
      <c r="B2383" s="45"/>
    </row>
  </sheetData>
  <mergeCells count="58">
    <mergeCell ref="D34:F36"/>
    <mergeCell ref="D24:F26"/>
    <mergeCell ref="D15:F16"/>
    <mergeCell ref="D123:F125"/>
    <mergeCell ref="D102:F105"/>
    <mergeCell ref="D93:F96"/>
    <mergeCell ref="D51:F52"/>
    <mergeCell ref="D42:F44"/>
    <mergeCell ref="D177:F179"/>
    <mergeCell ref="D168:F171"/>
    <mergeCell ref="D159:F162"/>
    <mergeCell ref="D141:F144"/>
    <mergeCell ref="D131:F135"/>
    <mergeCell ref="D924:F926"/>
    <mergeCell ref="D373:F375"/>
    <mergeCell ref="D381:F384"/>
    <mergeCell ref="I8:L8"/>
    <mergeCell ref="B1:G1"/>
    <mergeCell ref="I1:J1"/>
    <mergeCell ref="C330:G331"/>
    <mergeCell ref="C335:F336"/>
    <mergeCell ref="D219:F222"/>
    <mergeCell ref="D230:F232"/>
    <mergeCell ref="D496:F499"/>
    <mergeCell ref="D505:F507"/>
    <mergeCell ref="D209:F212"/>
    <mergeCell ref="D355:G358"/>
    <mergeCell ref="D344:F347"/>
    <mergeCell ref="D364:F366"/>
    <mergeCell ref="D409:F410"/>
    <mergeCell ref="E2325:G2328"/>
    <mergeCell ref="E2313:G2320"/>
    <mergeCell ref="E2295:G2299"/>
    <mergeCell ref="E2304:G2308"/>
    <mergeCell ref="E2286:G2289"/>
    <mergeCell ref="D32:G32"/>
    <mergeCell ref="E109:F109"/>
    <mergeCell ref="E238:F238"/>
    <mergeCell ref="E323:G324"/>
    <mergeCell ref="D186:F191"/>
    <mergeCell ref="D150:G153"/>
    <mergeCell ref="D198:F201"/>
    <mergeCell ref="D474:F475"/>
    <mergeCell ref="E2277:G2281"/>
    <mergeCell ref="E2258:G2262"/>
    <mergeCell ref="D680:E680"/>
    <mergeCell ref="E399:F399"/>
    <mergeCell ref="D903:F907"/>
    <mergeCell ref="D872:F875"/>
    <mergeCell ref="D851:F854"/>
    <mergeCell ref="D419:F423"/>
    <mergeCell ref="D448:F450"/>
    <mergeCell ref="D456:F457"/>
    <mergeCell ref="D464:F467"/>
    <mergeCell ref="D969:F971"/>
    <mergeCell ref="D961:F963"/>
    <mergeCell ref="D951:F953"/>
    <mergeCell ref="D933:F936"/>
  </mergeCells>
  <pageMargins left="0.7" right="0.7" top="0.75" bottom="0.75" header="0.3" footer="0.3"/>
  <pageSetup paperSize="9" scale="43" orientation="landscape" r:id="rId1"/>
  <rowBreaks count="1" manualBreakCount="1">
    <brk id="102" max="16383" man="1"/>
  </rowBreaks>
  <colBreaks count="4" manualBreakCount="4">
    <brk id="16" max="1048575" man="1"/>
    <brk id="31" max="1048575" man="1"/>
    <brk id="51" max="1048575" man="1"/>
    <brk id="86"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pam 5</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Charlotte Mitchell</dc:creator>
  <cp:lastModifiedBy>A Hill</cp:lastModifiedBy>
  <dcterms:created xsi:type="dcterms:W3CDTF">2021-05-27T11:01:14Z</dcterms:created>
  <dcterms:modified xsi:type="dcterms:W3CDTF">2021-06-04T16:27:58Z</dcterms:modified>
</cp:coreProperties>
</file>